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8317706fe69474e" /></Relationships>
</file>

<file path=xl/workbook.xml><?xml version="1.0" encoding="utf-8"?>
<x:workbook xmlns:x="http://schemas.openxmlformats.org/spreadsheetml/2006/main">
  <x:sheets>
    <x:sheet xmlns:r="http://schemas.openxmlformats.org/officeDocument/2006/relationships" name="Overview" sheetId="1" r:id="Rbece1df28aea49e2"/>
    <x:sheet xmlns:r="http://schemas.openxmlformats.org/officeDocument/2006/relationships" name="Inventory" sheetId="2" r:id="R21be04b36db84dbc"/>
    <x:sheet xmlns:r="http://schemas.openxmlformats.org/officeDocument/2006/relationships" name="Power model" sheetId="3" r:id="R706818d1d587497b"/>
    <x:sheet xmlns:r="http://schemas.openxmlformats.org/officeDocument/2006/relationships" name="Device references" sheetId="4" r:id="Rfc4737771fd94477"/>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mmm d, yyyy"/>
    <x:numFmt numFmtId="201" formatCode="$#,##0;($#,##0);&quot;-&quot;"/>
    <x:numFmt numFmtId="202" formatCode="#,##0.0"/>
    <x:numFmt numFmtId="203" formatCode="#,##0"/>
    <x:numFmt numFmtId="204" formatCode="$#,##0.00;($#,##0.00);&quot;-&quot;"/>
  </x:numFmts>
  <x:fonts count="6">
    <x:font>
      <x:sz val="11"/>
      <x:name val="Carlito"/>
    </x:font>
    <x:font>
      <x:sz val="11"/>
      <x:color rgb="FF111315"/>
      <x:name val="Arial"/>
    </x:font>
    <x:font>
      <x:b/>
      <x:sz val="16"/>
      <x:color rgb="FF111315"/>
      <x:name val="Arial"/>
    </x:font>
    <x:font>
      <x:b/>
      <x:sz val="11"/>
      <x:color rgb="FFFFFFFF"/>
      <x:name val="Arial"/>
    </x:font>
    <x:font>
      <x:b/>
      <x:sz val="11"/>
      <x:color rgb="FF111315"/>
      <x:name val="Arial"/>
    </x:font>
    <x:font>
      <x:sz val="11"/>
      <x:color rgb="FF555851"/>
      <x:name val="Arial"/>
    </x:font>
  </x:fonts>
  <x:fills count="6">
    <x:fill>
      <x:patternFill patternType="none"/>
    </x:fill>
    <x:fill>
      <x:patternFill patternType="gray125"/>
    </x:fill>
    <x:fill>
      <x:patternFill patternType="solid">
        <x:fgColor rgb="FFFCFCF9"/>
      </x:patternFill>
    </x:fill>
    <x:fill>
      <x:patternFill patternType="solid">
        <x:fgColor rgb="FF111315"/>
      </x:patternFill>
    </x:fill>
    <x:fill>
      <x:patternFill patternType="solid">
        <x:fgColor rgb="FFF4F2EA"/>
      </x:patternFill>
    </x:fill>
    <x:fill>
      <x:patternFill patternType="solid">
        <x:fgColor rgb="FFFFF2CA"/>
      </x:patternFill>
    </x:fill>
  </x:fills>
  <x:borders count="6">
    <x:border/>
    <x:border>
      <x:bottom style="thin">
        <x:color rgb="FFFF553D"/>
      </x:bottom>
    </x:border>
    <x:border>
      <x:right style="thin">
        <x:color rgb="FFFFFFFF"/>
      </x:right>
    </x:border>
    <x:border>
      <x:left style="thin">
        <x:color rgb="FFFFFFFF"/>
      </x:left>
    </x:border>
    <x:border>
      <x:left style="thin">
        <x:color rgb="FFFFFFFF"/>
      </x:left>
      <x:right style="thin">
        <x:color rgb="FFFFFFFF"/>
      </x:right>
    </x:border>
    <x:border>
      <x:right style="thin">
        <x:color rgb="FFD8D8D0"/>
      </x:right>
    </x:border>
  </x:borders>
  <x:cellStyleXfs count="1">
    <x:xf numFmtId="0" fontId="0" fillId="0" borderId="0"/>
  </x:cellStyleXfs>
  <x:cellXfs count="5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20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2" xfId="0" applyNumberFormat="1" applyFont="1" applyFill="1" applyBorder="1" applyAlignment="1">
      <x:alignment vertical="center"/>
    </x:xf>
    <x:xf numFmtId="0" fontId="3" fillId="3" borderId="3" xfId="0" applyNumberFormat="1" applyFont="1" applyFill="1" applyBorder="1" applyAlignment="1">
      <x:alignment vertical="center"/>
    </x:xf>
    <x:xf numFmtId="0" fontId="3" fillId="3" borderId="2" xfId="0" applyNumberFormat="1" applyFont="1" applyFill="1" applyBorder="1" applyAlignment="1">
      <x:alignment vertical="center" wrapText="1"/>
    </x:xf>
    <x:xf numFmtId="0" fontId="3" fillId="3" borderId="3" xfId="0" applyNumberFormat="1" applyFont="1" applyFill="1" applyBorder="1" applyAlignment="1">
      <x:alignment vertical="center" wrapText="1"/>
    </x:xf>
    <x:xf numFmtId="0" fontId="3" fillId="3" borderId="2" xfId="0" applyNumberFormat="1" applyFont="1" applyFill="1" applyBorder="1" applyAlignment="1">
      <x:alignment horizontal="center" vertical="center" wrapText="1"/>
    </x:xf>
    <x:xf numFmtId="0" fontId="3" fillId="3" borderId="3" xfId="0" applyNumberFormat="1" applyFont="1" applyFill="1" applyBorder="1" applyAlignment="1">
      <x:alignment horizontal="center" vertical="center" wrapText="1"/>
    </x:xf>
    <x:xf numFmtId="201" fontId="1" fillId="2" borderId="0" xfId="0" applyNumberFormat="1" applyFont="1" applyFill="1" applyBorder="1" applyAlignment="1">
      <x:alignment vertical="center"/>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201" fontId="4" fillId="4"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3" fillId="3" borderId="4" xfId="0" applyNumberFormat="1" applyFont="1" applyFill="1" applyBorder="1" applyAlignment="1">
      <x:alignment vertical="center"/>
    </x:xf>
    <x:xf numFmtId="0" fontId="3" fillId="3" borderId="4" xfId="0" applyNumberFormat="1" applyFont="1" applyFill="1" applyBorder="1" applyAlignment="1">
      <x:alignment vertical="center" wrapText="1"/>
    </x:xf>
    <x:xf numFmtId="0" fontId="3" fillId="3" borderId="4" xfId="0" applyNumberFormat="1" applyFont="1" applyFill="1" applyBorder="1" applyAlignment="1">
      <x:alignment horizontal="center" vertical="center" wrapText="1"/>
    </x:xf>
    <x:xf numFmtId="202" fontId="1" fillId="2" borderId="0" xfId="0" applyNumberFormat="1" applyFont="1" applyFill="1" applyBorder="1" applyAlignment="1">
      <x:alignment vertical="center"/>
    </x:xf>
    <x:xf numFmtId="202" fontId="1" fillId="4"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1"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vertical="top" wrapText="1"/>
    </x:xf>
    <x:xf numFmtId="0" fontId="1" fillId="5" borderId="0" xfId="0" applyNumberFormat="1" applyFont="1" applyFill="1" applyBorder="1" applyAlignment="1">
      <x:alignment vertical="center"/>
    </x:xf>
    <x:xf numFmtId="203" fontId="1" fillId="5" borderId="0" xfId="0" applyNumberFormat="1" applyFont="1" applyFill="1" applyBorder="1" applyAlignment="1">
      <x:alignment vertical="center"/>
    </x:xf>
    <x:xf numFmtId="204"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1" fontId="4" fillId="2" borderId="0" xfId="0" applyNumberFormat="1" applyFont="1" applyFill="1" applyBorder="1" applyAlignment="1">
      <x:alignment vertical="center"/>
    </x:xf>
    <x:xf numFmtId="203" fontId="1" fillId="5" borderId="0" xfId="0" applyNumberFormat="1" applyFont="1" applyFill="1" applyBorder="1" applyAlignment="1">
      <x:alignment horizontal="right" vertical="center"/>
    </x:xf>
    <x:xf numFmtId="204" fontId="1" fillId="5" borderId="0" xfId="0" applyNumberFormat="1" applyFont="1" applyFill="1" applyBorder="1" applyAlignment="1">
      <x:alignment horizontal="right" vertical="center"/>
    </x:xf>
    <x:xf numFmtId="201" fontId="1" fillId="5" borderId="0" xfId="0" applyNumberFormat="1" applyFont="1" applyFill="1" applyBorder="1" applyAlignment="1">
      <x:alignment horizontal="right" vertical="center"/>
    </x:xf>
    <x:xf numFmtId="201" fontId="4" fillId="2" borderId="0" xfId="0" applyNumberFormat="1" applyFont="1" applyFill="1" applyBorder="1" applyAlignment="1">
      <x:alignment horizontal="right" vertical="center"/>
    </x:xf>
    <x:xf numFmtId="0" fontId="1" fillId="2" borderId="0" xfId="0" applyNumberFormat="1" applyFont="1" applyFill="1" applyBorder="1" applyAlignment="1">
      <x:alignment horizontal="center" vertical="center"/>
    </x:xf>
    <x:xf numFmtId="0" fontId="1" fillId="4" borderId="0" xfId="0" applyNumberFormat="1" applyFont="1" applyFill="1" applyBorder="1" applyAlignment="1">
      <x:alignment vertical="center" wrapText="1"/>
    </x:xf>
    <x:xf numFmtId="202" fontId="1" fillId="5" borderId="0" xfId="0" applyNumberFormat="1" applyFont="1" applyFill="1" applyBorder="1" applyAlignment="1">
      <x:alignment vertical="center"/>
    </x:xf>
    <x:xf numFmtId="202" fontId="1" fillId="5" borderId="0" xfId="0" applyNumberFormat="1" applyFont="1" applyFill="1" applyBorder="1" applyAlignment="1">
      <x:alignment horizontal="right" vertical="center"/>
    </x:xf>
    <x:xf numFmtId="202" fontId="4" fillId="4" borderId="0" xfId="0" applyNumberFormat="1" applyFont="1" applyFill="1" applyBorder="1" applyAlignment="1">
      <x:alignment vertical="center"/>
    </x:xf>
    <x:xf numFmtId="202" fontId="1" fillId="5" borderId="5" xfId="0" applyNumberFormat="1" applyFont="1" applyFill="1" applyBorder="1" applyAlignment="1">
      <x:alignment horizontal="right" vertical="center"/>
    </x:xf>
    <x:xf numFmtId="204" fontId="1" fillId="2" borderId="0" xfId="0" applyNumberFormat="1" applyFont="1" applyFill="1" applyBorder="1" applyAlignment="1">
      <x:alignment vertical="center"/>
    </x:xf>
    <x:xf numFmtId="0" fontId="1" fillId="2" borderId="0" xfId="0" applyNumberFormat="1" applyFont="1" applyFill="1" applyBorder="1" applyAlignment="1">
      <x:alignment vertical="top"/>
    </x:xf>
    <x:xf numFmtId="204" fontId="1" fillId="2" borderId="0" xfId="0" applyNumberFormat="1" applyFont="1" applyFill="1" applyBorder="1" applyAlignment="1">
      <x:alignment vertical="top"/>
    </x:xf>
    <x:xf numFmtId="0" fontId="1" fillId="2" borderId="0" xfId="0" applyNumberFormat="1" applyFont="1" applyFill="1" applyBorder="1" applyAlignment="1">
      <x:alignment vertical="top" wrapText="1"/>
    </x:xf>
    <x:xf numFmtId="204" fontId="1" fillId="2" borderId="0" xfId="0" applyNumberFormat="1" applyFont="1" applyFill="1" applyBorder="1" applyAlignment="1">
      <x:alignment horizontal="right" vertical="top"/>
    </x:xf>
  </x:cellXfs>
  <x:cellStyles count="1">
    <x:cellStyle name="Normal" xfId="0"/>
  </x:cellStyles>
  <x:dxfs count="1">
    <x:dxf>
      <x:font>
        <x:b/>
        <x:color rgb="FF991B1B"/>
      </x:font>
      <x:fill>
        <x:patternFill patternType="solid">
          <x:bgColor rgb="FFFC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eeed2f6a36647a6" /><Relationship Type="http://schemas.openxmlformats.org/officeDocument/2006/relationships/theme" Target="/xl/theme/theme1.xml" Id="R0109c8e55cd743cb" /><Relationship Type="http://schemas.openxmlformats.org/officeDocument/2006/relationships/sharedStrings" Target="/xl/sharedStrings.xml" Id="R8a39f1db1fab43ae" /><Relationship Type="http://schemas.openxmlformats.org/officeDocument/2006/relationships/worksheet" Target="/xl/worksheets/sheet1.xml" Id="Rbece1df28aea49e2" /><Relationship Type="http://schemas.openxmlformats.org/officeDocument/2006/relationships/worksheet" Target="/xl/worksheets/sheet2.xml" Id="R21be04b36db84dbc" /><Relationship Type="http://schemas.openxmlformats.org/officeDocument/2006/relationships/worksheet" Target="/xl/worksheets/sheet3.xml" Id="R706818d1d587497b" /><Relationship Type="http://schemas.openxmlformats.org/officeDocument/2006/relationships/worksheet" Target="/xl/worksheets/sheet4.xml" Id="Rfc4737771fd94477" /></Relationships>
</file>

<file path=xl/tables/table1.xml><?xml version="1.0" encoding="utf-8"?>
<x:table xmlns:x="http://schemas.openxmlformats.org/spreadsheetml/2006/main" id="1" name="LabInventory" displayName="LabInventory" ref="A7:J73" headerRowCount="1" totalsRowCount="0" totalsRowShown="0">
  <x:autoFilter ref="A7:J73"/>
  <x:tableColumns count="10">
    <x:tableColumn id="1" name="Item ID"/>
    <x:tableColumn id="2" name="Equipment and specifications"/>
    <x:tableColumn id="3" name="Qty"/>
    <x:tableColumn id="4" name="Unit cost (USD)"/>
    <x:tableColumn id="5" name="Shipping / unit (USD)"/>
    <x:tableColumn id="6" name="Source rounding (USD)"/>
    <x:tableColumn id="7" name="Line cost (USD)"/>
    <x:tableColumn id="8" name="Power group ID"/>
    <x:tableColumn id="9" name="Power treatment"/>
    <x:tableColumn id="10" name="Cost category"/>
  </x:tableColumns>
  <x:tableStyleInfo name="TableStyleLight1" showFirstColumn="0" showLastColumn="0" showRowStripes="1" showColumnStripes="0"/>
</x:table>
</file>

<file path=xl/tables/table2.xml><?xml version="1.0" encoding="utf-8"?>
<x:table xmlns:x="http://schemas.openxmlformats.org/spreadsheetml/2006/main" id="2" name="LabPower" displayName="LabPower" ref="A7:G28" headerRowCount="1" totalsRowCount="0" totalsRowShown="0">
  <x:autoFilter ref="A7:G28"/>
  <x:tableColumns count="7">
    <x:tableColumn id="1" name="Power group ID"/>
    <x:tableColumn id="2" name="Equipment group"/>
    <x:tableColumn id="3" name="Scope"/>
    <x:tableColumn id="4" name="Idle (W)"/>
    <x:tableColumn id="5" name="Working (W)"/>
    <x:tableColumn id="6" name="Heavy (W)"/>
    <x:tableColumn id="7" name="Included equipment and estimate basis"/>
  </x:tableColumns>
  <x:tableStyleInfo name="TableStyleLight1" showFirstColumn="0" showLastColumn="0" showRowStripes="1" showColumnStripes="0"/>
</x:table>
</file>

<file path=xl/tables/table3.xml><?xml version="1.0" encoding="utf-8"?>
<x:table xmlns:x="http://schemas.openxmlformats.org/spreadsheetml/2006/main" id="3" name="DeviceReferences" displayName="DeviceReferences" ref="A6:G20" headerRowCount="1" totalsRowCount="0" totalsRowShown="0">
  <x:autoFilter ref="A6:G20"/>
  <x:tableColumns count="7">
    <x:tableColumn id="1" name="Item ID"/>
    <x:tableColumn id="2" name="Equipment"/>
    <x:tableColumn id="3" name="Unit reference (USD)"/>
    <x:tableColumn id="4" name="Line estimate (USD)"/>
    <x:tableColumn id="5" name="Power reference"/>
    <x:tableColumn id="6" name="In current power totals?"/>
    <x:tableColumn id="7" name="Price and power basis / source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ab3dc38ded14e76" /></Relationships>
</file>

<file path=xl/worksheets/_rels/sheet3.xml.rels>&#65279;<?xml version="1.0" encoding="utf-8"?><Relationships xmlns="http://schemas.openxmlformats.org/package/2006/relationships"><Relationship Type="http://schemas.openxmlformats.org/officeDocument/2006/relationships/table" Target="/xl/tables/table2.xml" Id="R4c445d9cb06747f3" /></Relationships>
</file>

<file path=xl/worksheets/_rels/sheet4.xml.rels>&#65279;<?xml version="1.0" encoding="utf-8"?><Relationships xmlns="http://schemas.openxmlformats.org/package/2006/relationships"><Relationship Type="http://schemas.openxmlformats.org/officeDocument/2006/relationships/table" Target="/xl/tables/table3.xml" Id="R4cf02fa291c54f69" /></Relationships>
</file>

<file path=xl/worksheets/sheet1.xml><?xml version="1.0" encoding="utf-8"?>
<x:worksheet xmlns:x="http://schemas.openxmlformats.org/spreadsheetml/2006/main">
  <x:sheetPr>
    <x:tabColor rgb="FF111315"/>
  </x:sheetPr>
  <x:sheetViews>
    <x:sheetView showGridLines="0" workbookViewId="0"/>
  </x:sheetViews>
  <x:sheetFormatPr defaultRowHeight="15"/>
  <x:cols>
    <x:col min="1" max="1" width="61" hidden="0" customWidth="1"/>
    <x:col min="2" max="2" width="19" hidden="0" customWidth="1"/>
    <x:col min="3" max="3" width="19" hidden="0" customWidth="1"/>
    <x:col min="4" max="4" width="19" hidden="0" customWidth="1"/>
  </x:cols>
  <x:sheetData>
    <x:row r="1" ht="24" customHeight="1">
      <x:c r="A1" s="3"/>
      <x:c r="B1" s="3"/>
      <x:c r="C1" s="3"/>
      <x:c r="D1" s="3"/>
    </x:row>
    <x:row r="2" ht="24" customHeight="1">
      <x:c r="A2" s="4" t="str">
        <x:v>Hackers in the Loop</x:v>
      </x:c>
      <x:c r="B2" s="3"/>
      <x:c r="C2" s="3"/>
      <x:c r="D2" s="3"/>
    </x:row>
    <x:row r="3" ht="24" customHeight="1">
      <x:c r="A3" s="5" t="str">
        <x:v>Lab inventory, equipment cost and power estimates</x:v>
      </x:c>
      <x:c r="B3" s="5"/>
      <x:c r="C3" s="5"/>
      <x:c r="D3" s="5"/>
    </x:row>
    <x:row r="4" ht="24" customHeight="1">
      <x:c r="A4" s="3" t="str">
        <x:v>Snapshot</x:v>
      </x:c>
      <x:c r="B4" s="6" t="n">
        <x:v>46293.5</x:v>
      </x:c>
      <x:c r="C4" s="3"/>
      <x:c r="D4" s="3"/>
    </x:row>
    <x:row r="5" ht="24" customHeight="1">
      <x:c r="A5" s="3"/>
      <x:c r="B5" s="3"/>
      <x:c r="C5" s="3"/>
      <x:c r="D5" s="3"/>
    </x:row>
    <x:row r="6" ht="38" customHeight="1">
      <x:c r="A6" s="13" t="str">
        <x:v>Equipment cost estimate</x:v>
      </x:c>
      <x:c r="B6" s="14" t="str">
        <x:v>USD</x:v>
      </x:c>
      <x:c r="C6" s="3"/>
      <x:c r="D6" s="3"/>
    </x:row>
    <x:row r="7" ht="24" customHeight="1">
      <x:c r="A7" s="3" t="str">
        <x:v>Compute and add-ons</x:v>
      </x:c>
      <x:c r="B7" s="15" t="n">
        <x:f>IF(COUNTIFS('Inventory'!J8:J73,A7,'Inventory'!G8:G73,"Missing input")=0,SUMIFS('Inventory'!G8:G73,'Inventory'!J8:J73,A7),"Missing input")</x:f>
        <x:v>36482</x:v>
      </x:c>
      <x:c r="C7" s="3"/>
      <x:c r="D7" s="3"/>
    </x:row>
    <x:row r="8" ht="24" customHeight="1">
      <x:c r="A8" s="3" t="str">
        <x:v>Rack and shared</x:v>
      </x:c>
      <x:c r="B8" s="15" t="n">
        <x:f>IF(COUNTIFS('Inventory'!J8:J73,A8,'Inventory'!G8:G73,"Missing input")=0,SUMIFS('Inventory'!G8:G73,'Inventory'!J8:J73,A8),"Missing input")</x:f>
        <x:v>2853</x:v>
      </x:c>
      <x:c r="C8" s="3"/>
      <x:c r="D8" s="3"/>
    </x:row>
    <x:row r="9" ht="24" customHeight="1">
      <x:c r="A9" s="18" t="str">
        <x:v>Total equipment cost estimate</x:v>
      </x:c>
      <x:c r="B9" s="19" t="n">
        <x:f>IF(COUNT(B7:B8)=2,SUM(B7:B8),"Missing input")</x:f>
        <x:v>39335</x:v>
      </x:c>
      <x:c r="C9" s="3"/>
      <x:c r="D9" s="3"/>
    </x:row>
    <x:row r="10" ht="24" customHeight="1">
      <x:c r="A10" s="3" t="str">
        <x:v>Priced equipment subtotal</x:v>
      </x:c>
      <x:c r="B10" s="15" t="n">
        <x:f>SUM('Inventory'!G8:G73)</x:f>
        <x:v>39335</x:v>
      </x:c>
      <x:c r="C10" s="3"/>
      <x:c r="D10" s="3"/>
    </x:row>
    <x:row r="11" ht="24" customHeight="1">
      <x:c r="A11" s="20" t="str">
        <x:v>Dated references and allowances are not the amount paid. Unknown models remain provisional.</x:v>
      </x:c>
      <x:c r="B11" s="3"/>
      <x:c r="C11" s="3"/>
      <x:c r="D11" s="3"/>
    </x:row>
    <x:row r="12" ht="24" customHeight="1">
      <x:c r="A12" s="20" t="str">
        <x:v>Before tax and shipping, except the touchscreen. Inventory shows each cost input.</x:v>
      </x:c>
      <x:c r="B12" s="3"/>
      <x:c r="C12" s="3"/>
      <x:c r="D12" s="3"/>
    </x:row>
    <x:row r="13" ht="24" customHeight="1">
      <x:c r="A13" s="20" t="str">
        <x:v>The published KVM line rounds $118.47 to $119. Its $1 adjustment is shown separately.</x:v>
      </x:c>
      <x:c r="B13" s="3"/>
      <x:c r="C13" s="3"/>
      <x:c r="D13" s="3"/>
    </x:row>
    <x:row r="14" ht="24" customHeight="1">
      <x:c r="A14" s="3"/>
      <x:c r="B14" s="3"/>
      <x:c r="C14" s="3"/>
      <x:c r="D14" s="3"/>
    </x:row>
    <x:row r="15" ht="38" customHeight="1">
      <x:c r="A15" s="13" t="str">
        <x:v>Wall-power estimate</x:v>
      </x:c>
      <x:c r="B15" s="23" t="str">
        <x:v>Idle (W)</x:v>
      </x:c>
      <x:c r="C15" s="23" t="str">
        <x:v>Working (W)</x:v>
      </x:c>
      <x:c r="D15" s="14" t="str">
        <x:v>Heavy (W)</x:v>
      </x:c>
    </x:row>
    <x:row r="16" ht="24" customHeight="1">
      <x:c r="A16" s="3" t="str">
        <x:v>Core cluster</x:v>
      </x:c>
      <x:c r="B16" s="24" t="n">
        <x:f>'Power model'!D31</x:f>
        <x:v>229.8</x:v>
      </x:c>
      <x:c r="C16" s="24" t="n">
        <x:f>'Power model'!E31</x:f>
        <x:v>406.5</x:v>
      </x:c>
      <x:c r="D16" s="24" t="n">
        <x:f>'Power model'!F31</x:f>
        <x:v>907</x:v>
      </x:c>
    </x:row>
    <x:row r="17" ht="24" customHeight="1">
      <x:c r="A17" s="16" t="str">
        <x:v>Whole lab</x:v>
      </x:c>
      <x:c r="B17" s="25" t="n">
        <x:f>'Power model'!D32</x:f>
        <x:v>339.3</x:v>
      </x:c>
      <x:c r="C17" s="25" t="n">
        <x:f>'Power model'!E32</x:f>
        <x:v>693</x:v>
      </x:c>
      <x:c r="D17" s="25" t="n">
        <x:f>'Power model'!F32</x:f>
        <x:v>1413</x:v>
      </x:c>
    </x:row>
    <x:row r="18" ht="24" customHeight="1">
      <x:c r="A18" s="3"/>
      <x:c r="B18" s="3"/>
      <x:c r="C18" s="3"/>
      <x:c r="D18" s="3"/>
    </x:row>
    <x:row r="19" ht="24" customHeight="1">
      <x:c r="A19" s="20" t="str">
        <x:v>Working: mixed inference, development, storage and bench activity.</x:v>
      </x:c>
      <x:c r="B19" s="3"/>
      <x:c r="C19" s="3"/>
      <x:c r="D19" s="3"/>
    </x:row>
    <x:row r="20" ht="24" customHeight="1">
      <x:c r="A20" s="20" t="str">
        <x:v>Heavy: the modeled systems are busy together. These are estimates, not meter readings.</x:v>
      </x:c>
      <x:c r="B20" s="3"/>
      <x:c r="C20" s="3"/>
      <x:c r="D20" s="3"/>
    </x:row>
    <x:row r="21" ht="24" customHeight="1">
      <x:c r="A21" s="3"/>
      <x:c r="B21" s="3"/>
      <x:c r="C21" s="3"/>
      <x:c r="D21" s="3"/>
    </x:row>
    <x:row r="22" ht="24" customHeight="1">
      <x:c r="A22" s="20" t="str">
        <x:v>Each power group is counted once. Inventory identifies included components and spares.</x:v>
      </x:c>
      <x:c r="B22" s="3"/>
      <x:c r="C22" s="3"/>
      <x:c r="D22" s="3"/>
    </x:row>
    <x:row r="23" ht="24" customHeight="1">
      <x:c r="A23" s="20" t="str">
        <x:v>The whole-lab model uses one V100 in the GPU dock and one installed PCIe FPGA.</x:v>
      </x:c>
      <x:c r="B23" s="3"/>
      <x:c r="C23" s="3"/>
      <x:c r="D23" s="3"/>
    </x:row>
    <x:row r="24" ht="24" customHeight="1">
      <x:c r="A24" s="20" t="str">
        <x:v>Agent Blade watts are projected. Unmodeled devices have separate power references.</x:v>
      </x:c>
      <x:c r="B24" s="3"/>
      <x:c r="C24" s="3"/>
      <x:c r="D24" s="3"/>
    </x:row>
    <x:row r="25" ht="24" customHeight="1">
      <x:c r="A25" s="20" t="str">
        <x:v>Cooling, household router and post-outage battery recharge are excluded.</x:v>
      </x:c>
      <x:c r="B25" s="3"/>
      <x:c r="C25" s="3"/>
      <x:c r="D25" s="3"/>
    </x:row>
    <x:row r="26" ht="24" customHeight="1">
      <x:c r="A26" s="20" t="str">
        <x:v>The 750 VA UPS estimate covers overhead on an essential-load branch.</x:v>
      </x:c>
      <x:c r="B26" s="3"/>
      <x:c r="C26" s="3"/>
      <x:c r="D26" s="3"/>
    </x:row>
    <x:row r="27" ht="24" customHeight="1">
      <x:c r="A27" s="3"/>
      <x:c r="B27" s="3"/>
      <x:c r="C27" s="3"/>
      <x:c r="D27" s="3"/>
    </x:row>
    <x:row r="28" ht="24" customHeight="1">
      <x:c r="A28" s="27" t="str">
        <x:v>Keeping the inventory current</x:v>
      </x:c>
      <x:c r="B28" s="5"/>
      <x:c r="C28" s="5"/>
      <x:c r="D28" s="5"/>
    </x:row>
    <x:row r="29" ht="24" customHeight="1">
      <x:c r="A29" s="20" t="str">
        <x:v>Use the item IDs and power-group IDs when updating equipment, quantities or estimates.</x:v>
      </x:c>
      <x:c r="B29" s="3"/>
      <x:c r="C29" s="3"/>
      <x:c r="D29" s="3"/>
    </x:row>
    <x:row r="30" ht="24" customHeight="1">
      <x:c r="A30" s="20" t="str">
        <x:v>Update amber cost inputs and the power rows, then review the totals and snapshot date.</x:v>
      </x:c>
      <x:c r="B30" s="3"/>
      <x:c r="C30" s="3"/>
      <x:c r="D30" s="3"/>
    </x:row>
    <x:row r="31" ht="24" customHeight="1">
      <x:c r="A31" s="20" t="str">
        <x:v>Add new records through the maintained data file and regenerate to extend all formulas.</x:v>
      </x:c>
      <x:c r="B31" s="3"/>
      <x:c r="C31" s="3"/>
      <x:c r="D31" s="3"/>
    </x:row>
    <x:row r="32" ht="24" customHeight="1">
      <x:c r="A32" s="20" t="str">
        <x:v>Original references: September 11–12, 2026; added devices researched through September 28.</x:v>
      </x:c>
      <x:c r="B32" s="3"/>
      <x:c r="C32" s="3"/>
      <x:c r="D32" s="3"/>
    </x:row>
    <x:row r="33" ht="24" customHeight="1">
      <x:c r="A33" s="3"/>
      <x:c r="B33" s="3"/>
      <x:c r="C33" s="3"/>
      <x:c r="D33" s="3"/>
    </x:row>
    <x:row r="34" ht="24" customHeight="1">
      <x:c r="A34" s="3"/>
      <x:c r="B34" s="3"/>
      <x:c r="C34" s="3"/>
      <x:c r="D34" s="3"/>
    </x:row>
    <x:row r="35" ht="24" customHeight="1">
      <x:c r="A35" s="3"/>
      <x:c r="B35" s="3"/>
      <x:c r="C35" s="3"/>
      <x:c r="D35" s="3"/>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12" hidden="0" customWidth="1"/>
    <x:col min="2" max="2" width="51" hidden="0" customWidth="1"/>
    <x:col min="3" max="3" width="8" hidden="0" customWidth="1"/>
    <x:col min="4" max="4" width="13" hidden="0" customWidth="1"/>
    <x:col min="5" max="5" width="13" hidden="0" customWidth="1"/>
    <x:col min="6" max="6" width="14" hidden="0" customWidth="1"/>
    <x:col min="7" max="7" width="15" hidden="0" customWidth="1"/>
    <x:col min="8" max="8" width="17" hidden="0" customWidth="1"/>
    <x:col min="9" max="9" width="48" hidden="0" customWidth="1"/>
    <x:col min="10" max="10" width="23" hidden="0" customWidth="1"/>
    <x:col min="11" max="11" width="3" hidden="0" customWidth="1"/>
    <x:col min="12" max="12" width="74" hidden="0" customWidth="1"/>
  </x:cols>
  <x:sheetData>
    <x:row r="1" ht="24" customHeight="1">
      <x:c r="A1" s="3"/>
      <x:c r="B1" s="3"/>
      <x:c r="C1" s="3"/>
      <x:c r="D1" s="3"/>
      <x:c r="E1" s="3"/>
      <x:c r="F1" s="3"/>
      <x:c r="G1" s="3"/>
      <x:c r="H1" s="3"/>
      <x:c r="I1" s="3"/>
      <x:c r="J1" s="3"/>
      <x:c r="K1" s="3"/>
      <x:c r="L1" s="3"/>
    </x:row>
    <x:row r="2" ht="24" customHeight="1">
      <x:c r="A2" s="4" t="str">
        <x:v>Lab inventory</x:v>
      </x:c>
      <x:c r="B2" s="3"/>
      <x:c r="C2" s="3"/>
      <x:c r="D2" s="3"/>
      <x:c r="E2" s="3"/>
      <x:c r="F2" s="3"/>
      <x:c r="G2" s="3"/>
      <x:c r="H2" s="3"/>
      <x:c r="I2" s="3"/>
      <x:c r="J2" s="3"/>
      <x:c r="K2" s="3"/>
      <x:c r="L2" s="3"/>
    </x:row>
    <x:row r="3" ht="24" customHeight="1">
      <x:c r="A3" s="5"/>
      <x:c r="B3" s="5"/>
      <x:c r="C3" s="5"/>
      <x:c r="D3" s="5"/>
      <x:c r="E3" s="5"/>
      <x:c r="F3" s="5"/>
      <x:c r="G3" s="5"/>
      <x:c r="H3" s="5"/>
      <x:c r="I3" s="5"/>
      <x:c r="J3" s="5"/>
      <x:c r="K3" s="3"/>
      <x:c r="L3" s="3"/>
    </x:row>
    <x:row r="4" ht="24" customHeight="1">
      <x:c r="A4" s="20" t="str">
        <x:v>Line cost = rounded quantity × (unit estimate + shipping per unit) + source rounding adjustment.</x:v>
      </x:c>
      <x:c r="B4" s="3"/>
      <x:c r="C4" s="3"/>
      <x:c r="D4" s="3"/>
      <x:c r="E4" s="3"/>
      <x:c r="F4" s="3"/>
      <x:c r="G4" s="3"/>
      <x:c r="H4" s="3"/>
      <x:c r="I4" s="3"/>
      <x:c r="J4" s="3"/>
      <x:c r="K4" s="3"/>
      <x:c r="L4" s="3"/>
    </x:row>
    <x:row r="5" ht="24" customHeight="1">
      <x:c r="A5" s="20" t="str">
        <x:v>Blank costs are unknown, not zero. Source notes distinguish dated prices and provisional allowances.</x:v>
      </x:c>
      <x:c r="B5" s="3"/>
      <x:c r="C5" s="3"/>
      <x:c r="D5" s="3"/>
      <x:c r="E5" s="3"/>
      <x:c r="F5" s="3"/>
      <x:c r="G5" s="3"/>
      <x:c r="H5" s="3"/>
      <x:c r="I5" s="3"/>
      <x:c r="J5" s="3"/>
      <x:c r="K5" s="3"/>
      <x:c r="L5" s="3"/>
    </x:row>
    <x:row r="6" ht="24" customHeight="1">
      <x:c r="A6" s="3"/>
      <x:c r="B6" s="3"/>
      <x:c r="C6" s="3"/>
      <x:c r="D6" s="3"/>
      <x:c r="E6" s="3"/>
      <x:c r="F6" s="3"/>
      <x:c r="G6" s="3"/>
      <x:c r="H6" s="3"/>
      <x:c r="I6" s="3"/>
      <x:c r="J6" s="3"/>
      <x:c r="K6" s="3"/>
      <x:c r="L6" s="3"/>
    </x:row>
    <x:row r="7" ht="38" customHeight="1">
      <x:c r="A7" s="13" t="str">
        <x:v>Item ID</x:v>
      </x:c>
      <x:c r="B7" s="23" t="str">
        <x:v>Equipment and specifications</x:v>
      </x:c>
      <x:c r="C7" s="23" t="str">
        <x:v>Qty</x:v>
      </x:c>
      <x:c r="D7" s="23" t="str">
        <x:v>Unit cost (USD)</x:v>
      </x:c>
      <x:c r="E7" s="23" t="str">
        <x:v>Shipping / unit (USD)</x:v>
      </x:c>
      <x:c r="F7" s="23" t="str">
        <x:v>Source rounding (USD)</x:v>
      </x:c>
      <x:c r="G7" s="23" t="str">
        <x:v>Line cost (USD)</x:v>
      </x:c>
      <x:c r="H7" s="23" t="str">
        <x:v>Power group ID</x:v>
      </x:c>
      <x:c r="I7" s="23" t="str">
        <x:v>Power treatment</x:v>
      </x:c>
      <x:c r="J7" s="14" t="str">
        <x:v>Cost category</x:v>
      </x:c>
      <x:c r="K7" s="3"/>
      <x:c r="L7" s="29" t="str">
        <x:v>Price reference and source note</x:v>
      </x:c>
    </x:row>
    <x:row r="8" ht="57" customHeight="1">
      <x:c r="A8" s="3" t="str">
        <x:v>EQ-01</x:v>
      </x:c>
      <x:c r="B8" s="30" t="str">
        <x:v>NVIDIA DGX Spark Founders Edition, 128 GB unified memory, 4 TB NVMe</x:v>
      </x:c>
      <x:c r="C8" s="38" t="n">
        <x:v>3</x:v>
      </x:c>
      <x:c r="D8" s="39" t="n">
        <x:v>5500</x:v>
      </x:c>
      <x:c r="E8" s="39" t="n">
        <x:v>0</x:v>
      </x:c>
      <x:c r="F8" s="40" t="n">
        <x:v>0</x:v>
      </x:c>
      <x:c r="G8" s="41" t="n">
        <x:f>IF(COUNT(C8:F8)=4,ROUND(C8*(D8+E8),0)+F8,"Missing input")</x:f>
        <x:v>16500</x:v>
      </x:c>
      <x:c r="H8" s="42" t="str">
        <x:v>sparks</x:v>
      </x:c>
      <x:c r="I8" s="30" t="str">
        <x:v>System group: all 3 machines</x:v>
      </x:c>
      <x:c r="J8" s="30" t="str">
        <x:v>Compute and add-ons</x:v>
      </x:c>
      <x:c r="K8" s="3"/>
      <x:c r="L8" s="32" t="str">
        <x:v>eBay
https://www.ebay.com/p/16089197934</x:v>
      </x:c>
    </x:row>
    <x:row r="9" ht="57" customHeight="1">
      <x:c r="A9" s="16" t="str">
        <x:v>EQ-02</x:v>
      </x:c>
      <x:c r="B9" s="43" t="str">
        <x:v>MINISFORUM MS-A2, Ryzen 9 9955HX, 96 GB, 2 TB SSD</x:v>
      </x:c>
      <x:c r="C9" s="38" t="n">
        <x:v>1</x:v>
      </x:c>
      <x:c r="D9" s="39" t="n">
        <x:v>2063</x:v>
      </x:c>
      <x:c r="E9" s="39" t="n">
        <x:v>0</x:v>
      </x:c>
      <x:c r="F9" s="40" t="n">
        <x:v>0</x:v>
      </x:c>
      <x:c r="G9" s="41" t="n">
        <x:f>IF(COUNT(C9:F9)=4,ROUND(C9*(D9+E9),0)+F9,"Missing input")</x:f>
        <x:v>2063</x:v>
      </x:c>
      <x:c r="H9" s="42" t="str">
        <x:v>msa2</x:v>
      </x:c>
      <x:c r="I9" s="30" t="str">
        <x:v>Host group includes these 3 SSDs</x:v>
      </x:c>
      <x:c r="J9" s="30" t="str">
        <x:v>Compute and add-ons</x:v>
      </x:c>
      <x:c r="K9" s="3"/>
      <x:c r="L9" s="32" t="str">
        <x:v>Configuration price estimate: MINISFORUM
https://store.minisforum.com/products/minisforum-ms-a2-workstation</x:v>
      </x:c>
    </x:row>
    <x:row r="10" ht="57" customHeight="1">
      <x:c r="A10" s="3" t="str">
        <x:v>EQ-03</x:v>
      </x:c>
      <x:c r="B10" s="30" t="str">
        <x:v>Additional 2 TB PCIe 4 NVMe SSDs for MS-A2</x:v>
      </x:c>
      <x:c r="C10" s="38" t="n">
        <x:v>2</x:v>
      </x:c>
      <x:c r="D10" s="39" t="n">
        <x:v>330</x:v>
      </x:c>
      <x:c r="E10" s="39" t="n">
        <x:v>0</x:v>
      </x:c>
      <x:c r="F10" s="40" t="n">
        <x:v>0</x:v>
      </x:c>
      <x:c r="G10" s="41" t="n">
        <x:f>IF(COUNT(C10:F10)=4,ROUND(C10*(D10+E10),0)+F10,"Missing input")</x:f>
        <x:v>660</x:v>
      </x:c>
      <x:c r="H10" s="42" t="str">
        <x:v>msa2</x:v>
      </x:c>
      <x:c r="I10" s="30" t="str">
        <x:v>Included with MS-A2. No separate watts</x:v>
      </x:c>
      <x:c r="J10" s="30" t="str">
        <x:v>Compute and add-ons</x:v>
      </x:c>
      <x:c r="K10" s="3"/>
      <x:c r="L10" s="32" t="str">
        <x:v>Best Buy Crucial P310
https://www.bestbuy.com/product/crucial-p310-2tb-internal-ssd-pcie-gen-4-x4-nvme-m-2/JX8PSKCGRH</x:v>
      </x:c>
    </x:row>
    <x:row r="11" ht="57" customHeight="1">
      <x:c r="A11" s="16" t="str">
        <x:v>EQ-04</x:v>
      </x:c>
      <x:c r="B11" s="43" t="str">
        <x:v>Beelink Mini S13 / N150 / 16 GB / 500 GB</x:v>
      </x:c>
      <x:c r="C11" s="38" t="n">
        <x:v>1</x:v>
      </x:c>
      <x:c r="D11" s="39" t="n">
        <x:v>400</x:v>
      </x:c>
      <x:c r="E11" s="39" t="n">
        <x:v>0</x:v>
      </x:c>
      <x:c r="F11" s="40" t="n">
        <x:v>0</x:v>
      </x:c>
      <x:c r="G11" s="41" t="n">
        <x:f>IF(COUNT(C11:F11)=4,ROUND(C11*(D11+E11),0)+F11,"Missing input")</x:f>
        <x:v>400</x:v>
      </x:c>
      <x:c r="H11" s="42" t="str">
        <x:v>n150</x:v>
      </x:c>
      <x:c r="I11" s="30" t="str">
        <x:v>Host group includes USB HDD</x:v>
      </x:c>
      <x:c r="J11" s="30" t="str">
        <x:v>Compute and add-ons</x:v>
      </x:c>
      <x:c r="K11" s="3"/>
      <x:c r="L11" s="32" t="str">
        <x:v>Amazon exact variant
https://www.amazon.com/dp/B0F9FL84DP</x:v>
      </x:c>
    </x:row>
    <x:row r="12" ht="57" customHeight="1">
      <x:c r="A12" s="3" t="str">
        <x:v>EQ-05</x:v>
      </x:c>
      <x:c r="B12" s="30" t="str">
        <x:v>5 TB USB 3 external HDD for controller</x:v>
      </x:c>
      <x:c r="C12" s="38" t="n">
        <x:v>1</x:v>
      </x:c>
      <x:c r="D12" s="39" t="n">
        <x:v>218</x:v>
      </x:c>
      <x:c r="E12" s="39" t="n">
        <x:v>0</x:v>
      </x:c>
      <x:c r="F12" s="40" t="n">
        <x:v>0</x:v>
      </x:c>
      <x:c r="G12" s="41" t="n">
        <x:f>IF(COUNT(C12:F12)=4,ROUND(C12*(D12+E12),0)+F12,"Missing input")</x:f>
        <x:v>218</x:v>
      </x:c>
      <x:c r="H12" s="42" t="str">
        <x:v>n150</x:v>
      </x:c>
      <x:c r="I12" s="30" t="str">
        <x:v>Included with N150. No separate watts</x:v>
      </x:c>
      <x:c r="J12" s="30" t="str">
        <x:v>Compute and add-ons</x:v>
      </x:c>
      <x:c r="K12" s="3"/>
      <x:c r="L12" s="32" t="str">
        <x:v>Walmart WD My Passport
https://www.walmart.com/ip/5194254760</x:v>
      </x:c>
    </x:row>
    <x:row r="13" ht="57" customHeight="1">
      <x:c r="A13" s="16" t="str">
        <x:v>EQ-06</x:v>
      </x:c>
      <x:c r="B13" s="43" t="str">
        <x:v>GMKtec K15 / Core Ultra 5 125U / 32 GB / 512 GB internal SSD</x:v>
      </x:c>
      <x:c r="C13" s="38" t="n">
        <x:v>1</x:v>
      </x:c>
      <x:c r="D13" s="39" t="n">
        <x:v>700</x:v>
      </x:c>
      <x:c r="E13" s="39" t="n">
        <x:v>0</x:v>
      </x:c>
      <x:c r="F13" s="40" t="n">
        <x:v>0</x:v>
      </x:c>
      <x:c r="G13" s="41" t="n">
        <x:f>IF(COUNT(C13:F13)=4,ROUND(C13*(D13+E13),0)+F13,"Missing input")</x:f>
        <x:v>700</x:v>
      </x:c>
      <x:c r="H13" s="42" t="str">
        <x:v>k15</x:v>
      </x:c>
      <x:c r="I13" s="30" t="str">
        <x:v>Host group includes both drives</x:v>
      </x:c>
      <x:c r="J13" s="30" t="str">
        <x:v>Compute and add-ons</x:v>
      </x:c>
      <x:c r="K13" s="3"/>
      <x:c r="L13" s="32" t="str">
        <x:v>32 GB / 512 GB configuration estimate: GMKtec K15
https://www.gmktec.com/products/gmktec-k15-minipc-intel-core-ultra-5-125u</x:v>
      </x:c>
    </x:row>
    <x:row r="14" ht="57" customHeight="1">
      <x:c r="A14" s="3" t="str">
        <x:v>EQ-07</x:v>
      </x:c>
      <x:c r="B14" s="30" t="str">
        <x:v>Additional 4 TB NVMe SSD in K15</x:v>
      </x:c>
      <x:c r="C14" s="38" t="n">
        <x:v>1</x:v>
      </x:c>
      <x:c r="D14" s="39" t="n">
        <x:v>250</x:v>
      </x:c>
      <x:c r="E14" s="39" t="n">
        <x:v>0</x:v>
      </x:c>
      <x:c r="F14" s="40" t="n">
        <x:v>0</x:v>
      </x:c>
      <x:c r="G14" s="41" t="n">
        <x:f>IF(COUNT(C14:F14)=4,ROUND(C14*(D14+E14),0)+F14,"Missing input")</x:f>
        <x:v>250</x:v>
      </x:c>
      <x:c r="H14" s="42" t="str">
        <x:v>k15</x:v>
      </x:c>
      <x:c r="I14" s="30" t="str">
        <x:v>Included with K15. No separate watts</x:v>
      </x:c>
      <x:c r="J14" s="30" t="str">
        <x:v>Compute and add-ons</x:v>
      </x:c>
      <x:c r="K14" s="3"/>
      <x:c r="L14" s="32" t="str">
        <x:v>Best Buy WD Blue SN5000
https://www.bestbuy.com/product/wd-blue-sn5000-4tb-internal-ssd-pcie-gen-4-x4-nvme/6588587.p?skuId=6588587</x:v>
      </x:c>
    </x:row>
    <x:row r="15" ht="57" customHeight="1">
      <x:c r="A15" s="16" t="str">
        <x:v>EQ-08</x:v>
      </x:c>
      <x:c r="B15" s="43" t="str">
        <x:v>MINISFORUM DEG2 OCuLink/USB4 eGPU dock</x:v>
      </x:c>
      <x:c r="C15" s="38" t="n">
        <x:v>1</x:v>
      </x:c>
      <x:c r="D15" s="39" t="n">
        <x:v>270</x:v>
      </x:c>
      <x:c r="E15" s="39" t="n">
        <x:v>0</x:v>
      </x:c>
      <x:c r="F15" s="40" t="n">
        <x:v>0</x:v>
      </x:c>
      <x:c r="G15" s="41" t="n">
        <x:f>IF(COUNT(C15:F15)=4,ROUND(C15*(D15+E15),0)+F15,"Missing input")</x:f>
        <x:v>270</x:v>
      </x:c>
      <x:c r="H15" s="42" t="str">
        <x:v>gpu</x:v>
      </x:c>
      <x:c r="I15" s="30" t="str">
        <x:v>Dock group includes one V100, SSD, fans and PSU</x:v>
      </x:c>
      <x:c r="J15" s="30" t="str">
        <x:v>Compute and add-ons</x:v>
      </x:c>
      <x:c r="K15" s="3"/>
      <x:c r="L15" s="32" t="str">
        <x:v>eBay listings
https://www.ebay.com/shop/minisforum-deg2?_nkw=minisforum+deg2</x:v>
      </x:c>
    </x:row>
    <x:row r="16" ht="57" customHeight="1">
      <x:c r="A16" s="3" t="str">
        <x:v>EQ-09</x:v>
      </x:c>
      <x:c r="B16" s="30" t="str">
        <x:v>2 TB NVMe SSD in DEG2</x:v>
      </x:c>
      <x:c r="C16" s="38" t="n">
        <x:v>1</x:v>
      </x:c>
      <x:c r="D16" s="39" t="n">
        <x:v>330</x:v>
      </x:c>
      <x:c r="E16" s="39" t="n">
        <x:v>0</x:v>
      </x:c>
      <x:c r="F16" s="40" t="n">
        <x:v>0</x:v>
      </x:c>
      <x:c r="G16" s="41" t="n">
        <x:f>IF(COUNT(C16:F16)=4,ROUND(C16*(D16+E16),0)+F16,"Missing input")</x:f>
        <x:v>330</x:v>
      </x:c>
      <x:c r="H16" s="42" t="str">
        <x:v>gpu</x:v>
      </x:c>
      <x:c r="I16" s="30" t="str">
        <x:v>Included with dock. No separate watts</x:v>
      </x:c>
      <x:c r="J16" s="30" t="str">
        <x:v>Compute and add-ons</x:v>
      </x:c>
      <x:c r="K16" s="3"/>
      <x:c r="L16" s="32" t="str">
        <x:v>Best Buy Crucial P310
https://www.bestbuy.com/product/crucial-p310-2tb-internal-ssd-pcie-gen-4-x4-nvme-m-2/JX8PSKCGRH</x:v>
      </x:c>
    </x:row>
    <x:row r="17" ht="57" customHeight="1">
      <x:c r="A17" s="16" t="str">
        <x:v>EQ-10</x:v>
      </x:c>
      <x:c r="B17" s="43" t="str">
        <x:v>Thermaltake Toughpower GF A3 850 W</x:v>
      </x:c>
      <x:c r="C17" s="38" t="n">
        <x:v>1</x:v>
      </x:c>
      <x:c r="D17" s="39" t="n">
        <x:v>119.99</x:v>
      </x:c>
      <x:c r="E17" s="39" t="n">
        <x:v>0</x:v>
      </x:c>
      <x:c r="F17" s="40" t="n">
        <x:v>0</x:v>
      </x:c>
      <x:c r="G17" s="41" t="n">
        <x:f>IF(COUNT(C17:F17)=4,ROUND(C17*(D17+E17),0)+F17,"Missing input")</x:f>
        <x:v>120</x:v>
      </x:c>
      <x:c r="H17" s="42" t="str">
        <x:v>gpu</x:v>
      </x:c>
      <x:c r="I17" s="30" t="str">
        <x:v>Losses included with dock. 850 W is PSU rating</x:v>
      </x:c>
      <x:c r="J17" s="30" t="str">
        <x:v>Compute and add-ons</x:v>
      </x:c>
      <x:c r="K17" s="3"/>
      <x:c r="L17" s="32" t="str">
        <x:v>Best Buy
https://www.bestbuy.com/product/thermaltake-toughpower-gf-a3-850w-80-plus-gold-pcie-gen-5-atx-3-0-ready-fully-modular-power-supply-black/J39ZPC9RKT?sb_share_source=PDP</x:v>
      </x:c>
    </x:row>
    <x:row r="18" ht="57" customHeight="1">
      <x:c r="A18" s="3" t="str">
        <x:v>EQ-11</x:v>
      </x:c>
      <x:c r="B18" s="30" t="str">
        <x:v>NVIDIA Tesla P100 16 GB, used</x:v>
      </x:c>
      <x:c r="C18" s="38" t="n">
        <x:v>1</x:v>
      </x:c>
      <x:c r="D18" s="39" t="n">
        <x:v>84.97</x:v>
      </x:c>
      <x:c r="E18" s="39" t="n">
        <x:v>0</x:v>
      </x:c>
      <x:c r="F18" s="40" t="n">
        <x:v>0</x:v>
      </x:c>
      <x:c r="G18" s="41" t="n">
        <x:f>IF(COUNT(C18:F18)=4,ROUND(C18*(D18+E18),0)+F18,"Missing input")</x:f>
        <x:v>85</x:v>
      </x:c>
      <x:c r="H18" s="42" t="str">
        <x:v>gpu</x:v>
      </x:c>
      <x:c r="I18" s="30" t="str">
        <x:v>Swap card. Excluded from V100 example</x:v>
      </x:c>
      <x:c r="J18" s="30" t="str">
        <x:v>Compute and add-ons</x:v>
      </x:c>
      <x:c r="K18" s="3"/>
      <x:c r="L18" s="32" t="str">
        <x:v>eBay
https://www.ebay.com/itm/188683348763</x:v>
      </x:c>
    </x:row>
    <x:row r="19" ht="57" customHeight="1">
      <x:c r="A19" s="16" t="str">
        <x:v>EQ-12</x:v>
      </x:c>
      <x:c r="B19" s="43" t="str">
        <x:v>NVIDIA Tesla V100 32 GB PCIe, used</x:v>
      </x:c>
      <x:c r="C19" s="38" t="n">
        <x:v>1</x:v>
      </x:c>
      <x:c r="D19" s="39" t="n">
        <x:v>659.98</x:v>
      </x:c>
      <x:c r="E19" s="39" t="n">
        <x:v>0</x:v>
      </x:c>
      <x:c r="F19" s="40" t="n">
        <x:v>0</x:v>
      </x:c>
      <x:c r="G19" s="41" t="n">
        <x:f>IF(COUNT(C19:F19)=4,ROUND(C19*(D19+E19),0)+F19,"Missing input")</x:f>
        <x:v>660</x:v>
      </x:c>
      <x:c r="H19" s="42" t="str">
        <x:v>gpu</x:v>
      </x:c>
      <x:c r="I19" s="30" t="str">
        <x:v>One V100 included in dock example</x:v>
      </x:c>
      <x:c r="J19" s="30" t="str">
        <x:v>Compute and add-ons</x:v>
      </x:c>
      <x:c r="K19" s="3"/>
      <x:c r="L19" s="32" t="str">
        <x:v>eBay
https://www.ebay.com/itm/407093226208</x:v>
      </x:c>
    </x:row>
    <x:row r="20" ht="57" customHeight="1">
      <x:c r="A20" s="3" t="str">
        <x:v>EQ-13</x:v>
      </x:c>
      <x:c r="B20" s="30" t="str">
        <x:v>AMD/XFX BC-160 8 GB HBM2, used</x:v>
      </x:c>
      <x:c r="C20" s="38" t="n">
        <x:v>1</x:v>
      </x:c>
      <x:c r="D20" s="39" t="n">
        <x:v>85</x:v>
      </x:c>
      <x:c r="E20" s="39" t="n">
        <x:v>0</x:v>
      </x:c>
      <x:c r="F20" s="40" t="n">
        <x:v>0</x:v>
      </x:c>
      <x:c r="G20" s="41" t="n">
        <x:f>IF(COUNT(C20:F20)=4,ROUND(C20*(D20+E20),0)+F20,"Missing input")</x:f>
        <x:v>85</x:v>
      </x:c>
      <x:c r="H20" s="42" t="str">
        <x:v>gpu</x:v>
      </x:c>
      <x:c r="I20" s="30" t="str">
        <x:v>Swap card. Excluded from V100 example</x:v>
      </x:c>
      <x:c r="J20" s="30" t="str">
        <x:v>Compute and add-ons</x:v>
      </x:c>
      <x:c r="K20" s="3"/>
      <x:c r="L20" s="32" t="str">
        <x:v>eBay offers
https://www.ebay.com/p/21061520142</x:v>
      </x:c>
    </x:row>
    <x:row r="21" ht="57" customHeight="1">
      <x:c r="A21" s="16" t="str">
        <x:v>EQ-14</x:v>
      </x:c>
      <x:c r="B21" s="43" t="str">
        <x:v>NVIDIA Tesla P100 16 GB spares, used</x:v>
      </x:c>
      <x:c r="C21" s="38" t="n">
        <x:v>7</x:v>
      </x:c>
      <x:c r="D21" s="39" t="n">
        <x:v>84.97</x:v>
      </x:c>
      <x:c r="E21" s="39" t="n">
        <x:v>0</x:v>
      </x:c>
      <x:c r="F21" s="40" t="n">
        <x:v>0</x:v>
      </x:c>
      <x:c r="G21" s="41" t="n">
        <x:f>IF(COUNT(C21:F21)=4,ROUND(C21*(D21+E21),0)+F21,"Missing input")</x:f>
        <x:v>595</x:v>
      </x:c>
      <x:c r="H21" s="42" t="str">
        <x:v>gpu</x:v>
      </x:c>
      <x:c r="I21" s="30" t="str">
        <x:v>Spare cards. Excluded from power totals</x:v>
      </x:c>
      <x:c r="J21" s="30" t="str">
        <x:v>Compute and add-ons</x:v>
      </x:c>
      <x:c r="K21" s="3"/>
      <x:c r="L21" s="32" t="str">
        <x:v>eBay
https://www.ebay.com/itm/188683348763</x:v>
      </x:c>
    </x:row>
    <x:row r="22" ht="57" customHeight="1">
      <x:c r="A22" s="3" t="str">
        <x:v>EQ-15</x:v>
      </x:c>
      <x:c r="B22" s="30" t="str">
        <x:v>NVIDIA Tesla V100 32 GB spare, used</x:v>
      </x:c>
      <x:c r="C22" s="38" t="n">
        <x:v>1</x:v>
      </x:c>
      <x:c r="D22" s="39" t="n">
        <x:v>659.98</x:v>
      </x:c>
      <x:c r="E22" s="39" t="n">
        <x:v>0</x:v>
      </x:c>
      <x:c r="F22" s="40" t="n">
        <x:v>0</x:v>
      </x:c>
      <x:c r="G22" s="41" t="n">
        <x:f>IF(COUNT(C22:F22)=4,ROUND(C22*(D22+E22),0)+F22,"Missing input")</x:f>
        <x:v>660</x:v>
      </x:c>
      <x:c r="H22" s="42" t="str">
        <x:v>gpu</x:v>
      </x:c>
      <x:c r="I22" s="30" t="str">
        <x:v>Spare card. Excluded from power totals</x:v>
      </x:c>
      <x:c r="J22" s="30" t="str">
        <x:v>Compute and add-ons</x:v>
      </x:c>
      <x:c r="K22" s="3"/>
      <x:c r="L22" s="32" t="str">
        <x:v>eBay
https://www.ebay.com/itm/407093226208</x:v>
      </x:c>
    </x:row>
    <x:row r="23" ht="57" customHeight="1">
      <x:c r="A23" s="16" t="str">
        <x:v>EQ-16</x:v>
      </x:c>
      <x:c r="B23" s="43" t="str">
        <x:v>AMD/XFX BC-160 8 GB HBM2 spare, used</x:v>
      </x:c>
      <x:c r="C23" s="38" t="n">
        <x:v>1</x:v>
      </x:c>
      <x:c r="D23" s="39" t="n">
        <x:v>85</x:v>
      </x:c>
      <x:c r="E23" s="39" t="n">
        <x:v>0</x:v>
      </x:c>
      <x:c r="F23" s="40" t="n">
        <x:v>0</x:v>
      </x:c>
      <x:c r="G23" s="41" t="n">
        <x:f>IF(COUNT(C23:F23)=4,ROUND(C23*(D23+E23),0)+F23,"Missing input")</x:f>
        <x:v>85</x:v>
      </x:c>
      <x:c r="H23" s="42" t="str">
        <x:v>gpu</x:v>
      </x:c>
      <x:c r="I23" s="30" t="str">
        <x:v>Spare card. Excluded from power totals</x:v>
      </x:c>
      <x:c r="J23" s="30" t="str">
        <x:v>Compute and add-ons</x:v>
      </x:c>
      <x:c r="K23" s="3"/>
      <x:c r="L23" s="32" t="str">
        <x:v>eBay offers
https://www.ebay.com/p/21061520142</x:v>
      </x:c>
    </x:row>
    <x:row r="24" ht="57" customHeight="1">
      <x:c r="A24" s="3" t="str">
        <x:v>EQ-17</x:v>
      </x:c>
      <x:c r="B24" s="30" t="str">
        <x:v>AMD Radeon VII 16 GB spare, used</x:v>
      </x:c>
      <x:c r="C24" s="38" t="n">
        <x:v>1</x:v>
      </x:c>
      <x:c r="D24" s="39" t="n">
        <x:v>300</x:v>
      </x:c>
      <x:c r="E24" s="39" t="n">
        <x:v>0</x:v>
      </x:c>
      <x:c r="F24" s="40" t="n">
        <x:v>0</x:v>
      </x:c>
      <x:c r="G24" s="41" t="n">
        <x:f>IF(COUNT(C24:F24)=4,ROUND(C24*(D24+E24),0)+F24,"Missing input")</x:f>
        <x:v>300</x:v>
      </x:c>
      <x:c r="H24" s="42" t="str">
        <x:v>gpu</x:v>
      </x:c>
      <x:c r="I24" s="30" t="str">
        <x:v>Spare card. Excluded from power totals</x:v>
      </x:c>
      <x:c r="J24" s="30" t="str">
        <x:v>Compute and add-ons</x:v>
      </x:c>
      <x:c r="K24" s="3"/>
      <x:c r="L24" s="32" t="str">
        <x:v>eBay tested listing
https://www.ebay.com/itm/188712668708</x:v>
      </x:c>
    </x:row>
    <x:row r="25" ht="57" customHeight="1">
      <x:c r="A25" s="16" t="str">
        <x:v>EQ-18</x:v>
      </x:c>
      <x:c r="B25" s="43" t="str">
        <x:v>AMD Radeon VII 16 GB, used</x:v>
      </x:c>
      <x:c r="C25" s="38" t="n">
        <x:v>1</x:v>
      </x:c>
      <x:c r="D25" s="39" t="n">
        <x:v>300</x:v>
      </x:c>
      <x:c r="E25" s="39" t="n">
        <x:v>0</x:v>
      </x:c>
      <x:c r="F25" s="40" t="n">
        <x:v>0</x:v>
      </x:c>
      <x:c r="G25" s="41" t="n">
        <x:f>IF(COUNT(C25:F25)=4,ROUND(C25*(D25+E25),0)+F25,"Missing input")</x:f>
        <x:v>300</x:v>
      </x:c>
      <x:c r="H25" s="42" t="str">
        <x:v>gpu</x:v>
      </x:c>
      <x:c r="I25" s="30" t="str">
        <x:v>Swap card. Excluded from V100 example</x:v>
      </x:c>
      <x:c r="J25" s="30" t="str">
        <x:v>Compute and add-ons</x:v>
      </x:c>
      <x:c r="K25" s="3"/>
      <x:c r="L25" s="32" t="str">
        <x:v>eBay tested listing
https://www.ebay.com/itm/188712668708</x:v>
      </x:c>
    </x:row>
    <x:row r="26" ht="57" customHeight="1">
      <x:c r="A26" s="3" t="str">
        <x:v>EQ-19</x:v>
      </x:c>
      <x:c r="B26" s="30" t="str">
        <x:v>Noctua NF-A4x20 PWM for P100/V100 cooling</x:v>
      </x:c>
      <x:c r="C26" s="38" t="n">
        <x:v>4</x:v>
      </x:c>
      <x:c r="D26" s="39" t="n">
        <x:v>15.95</x:v>
      </x:c>
      <x:c r="E26" s="39" t="n">
        <x:v>0</x:v>
      </x:c>
      <x:c r="F26" s="40" t="n">
        <x:v>0</x:v>
      </x:c>
      <x:c r="G26" s="41" t="n">
        <x:f>IF(COUNT(C26:F26)=4,ROUND(C26*(D26+E26),0)+F26,"Missing input")</x:f>
        <x:v>64</x:v>
      </x:c>
      <x:c r="H26" s="42" t="str">
        <x:v>gpu</x:v>
      </x:c>
      <x:c r="I26" s="30" t="str">
        <x:v>Included with dock. No separate watts</x:v>
      </x:c>
      <x:c r="J26" s="30" t="str">
        <x:v>Compute and add-ons</x:v>
      </x:c>
      <x:c r="K26" s="3"/>
      <x:c r="L26" s="32" t="str">
        <x:v>Newegg
https://www.newegg.com/noctua-nf-a4x20-pwm-case-fan/p/1YF-000T-00093</x:v>
      </x:c>
    </x:row>
    <x:row r="27" ht="57" customHeight="1">
      <x:c r="A27" s="16" t="str">
        <x:v>EQ-20</x:v>
      </x:c>
      <x:c r="B27" s="43" t="str">
        <x:v>Custom i5 / 8 GB / 256 GB HDD / PCIe slot</x:v>
      </x:c>
      <x:c r="C27" s="38" t="n">
        <x:v>1</x:v>
      </x:c>
      <x:c r="D27" s="39" t="n">
        <x:v>150</x:v>
      </x:c>
      <x:c r="E27" s="39" t="n">
        <x:v>0</x:v>
      </x:c>
      <x:c r="F27" s="40" t="n">
        <x:v>0</x:v>
      </x:c>
      <x:c r="G27" s="41" t="n">
        <x:f>IF(COUNT(C27:F27)=4,ROUND(C27*(D27+E27),0)+F27,"Missing input")</x:f>
        <x:v>150</x:v>
      </x:c>
      <x:c r="H27" s="42" t="str">
        <x:v>i5</x:v>
      </x:c>
      <x:c r="I27" s="30" t="str">
        <x:v>Host group. PCIe FPGA is separate</x:v>
      </x:c>
      <x:c r="J27" s="30" t="str">
        <x:v>Compute and add-ons</x:v>
      </x:c>
      <x:c r="K27" s="3"/>
      <x:c r="L27" s="32" t="str">
        <x:v>Custom i5 system estimate</x:v>
      </x:c>
    </x:row>
    <x:row r="28" ht="57" customHeight="1">
      <x:c r="A28" s="3" t="str">
        <x:v>EQ-21</x:v>
      </x:c>
      <x:c r="B28" s="30" t="str">
        <x:v>Orange Pi 6, single-board computer</x:v>
      </x:c>
      <x:c r="C28" s="38" t="n">
        <x:v>1</x:v>
      </x:c>
      <x:c r="D28" s="39" t="n">
        <x:v>320</x:v>
      </x:c>
      <x:c r="E28" s="39" t="n">
        <x:v>0</x:v>
      </x:c>
      <x:c r="F28" s="40" t="n">
        <x:v>0</x:v>
      </x:c>
      <x:c r="G28" s="41" t="n">
        <x:f>IF(COUNT(C28:F28)=4,ROUND(C28*(D28+E28),0)+F28,"Missing input")</x:f>
        <x:v>320</x:v>
      </x:c>
      <x:c r="H28" s="42" t="str">
        <x:v>orangepi</x:v>
      </x:c>
      <x:c r="I28" s="30" t="str">
        <x:v>System estimate</x:v>
      </x:c>
      <x:c r="J28" s="30" t="str">
        <x:v>Compute and add-ons</x:v>
      </x:c>
      <x:c r="K28" s="3"/>
      <x:c r="L28" s="32" t="str">
        <x:v>Price reference: reseller
https://cyberconnect.shop/shop/product/orange-pi-6-1913</x:v>
      </x:c>
    </x:row>
    <x:row r="29" ht="57" customHeight="1">
      <x:c r="A29" s="16" t="str">
        <x:v>EQ-22</x:v>
      </x:c>
      <x:c r="B29" s="43" t="str">
        <x:v>QNAP TS-464 enclosure, 8 GB SKU</x:v>
      </x:c>
      <x:c r="C29" s="38" t="n">
        <x:v>1</x:v>
      </x:c>
      <x:c r="D29" s="39" t="n">
        <x:v>715</x:v>
      </x:c>
      <x:c r="E29" s="39" t="n">
        <x:v>0</x:v>
      </x:c>
      <x:c r="F29" s="40" t="n">
        <x:v>0</x:v>
      </x:c>
      <x:c r="G29" s="41" t="n">
        <x:f>IF(COUNT(C29:F29)=4,ROUND(C29*(D29+E29),0)+F29,"Missing input")</x:f>
        <x:v>715</x:v>
      </x:c>
      <x:c r="H29" s="42" t="str">
        <x:v>nas</x:v>
      </x:c>
      <x:c r="I29" s="30" t="str">
        <x:v>NAS group includes all 5 drives</x:v>
      </x:c>
      <x:c r="J29" s="30" t="str">
        <x:v>Compute and add-ons</x:v>
      </x:c>
      <x:c r="K29" s="3"/>
      <x:c r="L29" s="32" t="str">
        <x:v>eBay listings
https://www.ebay.com/shop/qnap-ts464?_nkw=qnap+ts-464</x:v>
      </x:c>
    </x:row>
    <x:row r="30" ht="57" customHeight="1">
      <x:c r="A30" s="3" t="str">
        <x:v>EQ-23</x:v>
      </x:c>
      <x:c r="B30" s="30" t="str">
        <x:v>WD Red Plus 8 TB NAS HDD, model WD80EFPX</x:v>
      </x:c>
      <x:c r="C30" s="38" t="n">
        <x:v>4</x:v>
      </x:c>
      <x:c r="D30" s="39" t="n">
        <x:v>354.99</x:v>
      </x:c>
      <x:c r="E30" s="39" t="n">
        <x:v>0</x:v>
      </x:c>
      <x:c r="F30" s="40" t="n">
        <x:v>0</x:v>
      </x:c>
      <x:c r="G30" s="41" t="n">
        <x:f>IF(COUNT(C30:F30)=4,ROUND(C30*(D30+E30),0)+F30,"Missing input")</x:f>
        <x:v>1420</x:v>
      </x:c>
      <x:c r="H30" s="42" t="str">
        <x:v>nas</x:v>
      </x:c>
      <x:c r="I30" s="30" t="str">
        <x:v>Included with NAS. No separate watts</x:v>
      </x:c>
      <x:c r="J30" s="30" t="str">
        <x:v>Compute and add-ons</x:v>
      </x:c>
      <x:c r="K30" s="3"/>
      <x:c r="L30" s="32" t="str">
        <x:v>Best Buy
https://www.bestbuy.com/product/wd-red-plus-8tb-nas-internal-hard-drive/JXTHCC7RTT</x:v>
      </x:c>
    </x:row>
    <x:row r="31" ht="57" customHeight="1">
      <x:c r="A31" s="16" t="str">
        <x:v>EQ-24</x:v>
      </x:c>
      <x:c r="B31" s="43" t="str">
        <x:v>WD Blue-class 4 TB NVMe for QNAP Qtier</x:v>
      </x:c>
      <x:c r="C31" s="38" t="n">
        <x:v>1</x:v>
      </x:c>
      <x:c r="D31" s="39" t="n">
        <x:v>250</x:v>
      </x:c>
      <x:c r="E31" s="39" t="n">
        <x:v>0</x:v>
      </x:c>
      <x:c r="F31" s="40" t="n">
        <x:v>0</x:v>
      </x:c>
      <x:c r="G31" s="41" t="n">
        <x:f>IF(COUNT(C31:F31)=4,ROUND(C31*(D31+E31),0)+F31,"Missing input")</x:f>
        <x:v>250</x:v>
      </x:c>
      <x:c r="H31" s="42" t="str">
        <x:v>nas</x:v>
      </x:c>
      <x:c r="I31" s="30" t="str">
        <x:v>Included with NAS. No separate watts</x:v>
      </x:c>
      <x:c r="J31" s="30" t="str">
        <x:v>Compute and add-ons</x:v>
      </x:c>
      <x:c r="K31" s="3"/>
      <x:c r="L31" s="32" t="str">
        <x:v>Best Buy WD Blue SN5000
https://www.bestbuy.com/product/wd-blue-sn5000-4tb-internal-ssd-pcie-gen-4-x4-nvme/6588587.p?skuId=6588587</x:v>
      </x:c>
    </x:row>
    <x:row r="32" ht="57" customHeight="1">
      <x:c r="A32" s="3" t="str">
        <x:v>EQ-25</x:v>
      </x:c>
      <x:c r="B32" s="30" t="str">
        <x:v>TANG Primer 20K FPGA board</x:v>
      </x:c>
      <x:c r="C32" s="38" t="n">
        <x:v>1</x:v>
      </x:c>
      <x:c r="D32" s="39" t="n">
        <x:v>47.38</x:v>
      </x:c>
      <x:c r="E32" s="39" t="n">
        <x:v>0</x:v>
      </x:c>
      <x:c r="F32" s="40" t="n">
        <x:v>0</x:v>
      </x:c>
      <x:c r="G32" s="41" t="n">
        <x:f>IF(COUNT(C32:F32)=4,ROUND(C32*(D32+E32),0)+F32,"Missing input")</x:f>
        <x:v>47</x:v>
      </x:c>
      <x:c r="H32" s="42" t="str">
        <x:v>tang</x:v>
      </x:c>
      <x:c r="I32" s="30" t="str">
        <x:v>Separate USB-powered FPGA estimate</x:v>
      </x:c>
      <x:c r="J32" s="30" t="str">
        <x:v>Compute and add-ons</x:v>
      </x:c>
      <x:c r="K32" s="3"/>
      <x:c r="L32" s="32" t="str">
        <x:v>eBay
https://www.ebay.com/itm/355057111901</x:v>
      </x:c>
    </x:row>
    <x:row r="33" ht="57" customHeight="1">
      <x:c r="A33" s="16" t="str">
        <x:v>EQ-26</x:v>
      </x:c>
      <x:c r="B33" s="43" t="str">
        <x:v>Microsoft Azure X930613-001 Stratix V card, used</x:v>
      </x:c>
      <x:c r="C33" s="38" t="n">
        <x:v>1</x:v>
      </x:c>
      <x:c r="D33" s="39" t="n">
        <x:v>12</x:v>
      </x:c>
      <x:c r="E33" s="39" t="n">
        <x:v>0</x:v>
      </x:c>
      <x:c r="F33" s="40" t="n">
        <x:v>0</x:v>
      </x:c>
      <x:c r="G33" s="41" t="n">
        <x:f>IF(COUNT(C33:F33)=4,ROUND(C33*(D33+E33),0)+F33,"Missing input")</x:f>
        <x:v>12</x:v>
      </x:c>
      <x:c r="H33" s="42" t="str">
        <x:v>fpga</x:v>
      </x:c>
      <x:c r="I33" s="30" t="str">
        <x:v>One installed PCIe FPGA example</x:v>
      </x:c>
      <x:c r="J33" s="30" t="str">
        <x:v>Compute and add-ons</x:v>
      </x:c>
      <x:c r="K33" s="3"/>
      <x:c r="L33" s="32" t="str">
        <x:v>eBay
https://www.ebay.com/itm/326168074933</x:v>
      </x:c>
    </x:row>
    <x:row r="34" ht="57" customHeight="1">
      <x:c r="A34" s="3" t="str">
        <x:v>EQ-27</x:v>
      </x:c>
      <x:c r="B34" s="30" t="str">
        <x:v>Xilinx Kintex-7 XC7K325T board</x:v>
      </x:c>
      <x:c r="C34" s="38" t="n">
        <x:v>1</x:v>
      </x:c>
      <x:c r="D34" s="39" t="n">
        <x:v>212.42</x:v>
      </x:c>
      <x:c r="E34" s="39" t="n">
        <x:v>0</x:v>
      </x:c>
      <x:c r="F34" s="40" t="n">
        <x:v>0</x:v>
      </x:c>
      <x:c r="G34" s="41" t="n">
        <x:f>IF(COUNT(C34:F34)=4,ROUND(C34*(D34+E34),0)+F34,"Missing input")</x:f>
        <x:v>212</x:v>
      </x:c>
      <x:c r="H34" s="42" t="str">
        <x:v>fpga</x:v>
      </x:c>
      <x:c r="I34" s="30" t="str">
        <x:v>Swap card. Excluded from Stratix V example</x:v>
      </x:c>
      <x:c r="J34" s="30" t="str">
        <x:v>Compute and add-ons</x:v>
      </x:c>
      <x:c r="K34" s="3"/>
      <x:c r="L34" s="32" t="str">
        <x:v>Board price reference: eBay
https://www.ebay.com/itm/198043359103</x:v>
      </x:c>
    </x:row>
    <x:row r="35" ht="57" customHeight="1">
      <x:c r="A35" s="16" t="str">
        <x:v>EQ-28</x:v>
      </x:c>
      <x:c r="B35" s="43" t="str">
        <x:v>Alibaba/Xilinx XCKU3P-FFVB676 R1291-F9003-02 card</x:v>
      </x:c>
      <x:c r="C35" s="38" t="n">
        <x:v>1</x:v>
      </x:c>
      <x:c r="D35" s="39" t="n">
        <x:v>130</x:v>
      </x:c>
      <x:c r="E35" s="39" t="n">
        <x:v>0</x:v>
      </x:c>
      <x:c r="F35" s="40" t="n">
        <x:v>0</x:v>
      </x:c>
      <x:c r="G35" s="41" t="n">
        <x:f>IF(COUNT(C35:F35)=4,ROUND(C35*(D35+E35),0)+F35,"Missing input")</x:f>
        <x:v>130</x:v>
      </x:c>
      <x:c r="H35" s="42" t="str">
        <x:v>fpga</x:v>
      </x:c>
      <x:c r="I35" s="30" t="str">
        <x:v>Swap card. Excluded from Stratix V example</x:v>
      </x:c>
      <x:c r="J35" s="30" t="str">
        <x:v>Compute and add-ons</x:v>
      </x:c>
      <x:c r="K35" s="3"/>
      <x:c r="L35" s="32" t="str">
        <x:v>eBay
https://www.ebay.com/p/19088373089</x:v>
      </x:c>
    </x:row>
    <x:row r="36" ht="57" customHeight="1">
      <x:c r="A36" s="3" t="str">
        <x:v>EQ-29</x:v>
      </x:c>
      <x:c r="B36" s="30" t="str">
        <x:v>M5Stack ESP32-S3 device; CoreS3 used for pricing</x:v>
      </x:c>
      <x:c r="C36" s="38" t="n">
        <x:v>1</x:v>
      </x:c>
      <x:c r="D36" s="39" t="n">
        <x:v>132</x:v>
      </x:c>
      <x:c r="E36" s="39" t="n">
        <x:v>0</x:v>
      </x:c>
      <x:c r="F36" s="40" t="n">
        <x:v>0</x:v>
      </x:c>
      <x:c r="G36" s="41" t="n">
        <x:f>IF(COUNT(C36:F36)=4,ROUND(C36*(D36+E36),0)+F36,"Missing input")</x:f>
        <x:v>132</x:v>
      </x:c>
      <x:c r="H36" s="42" t="str">
        <x:v>m5</x:v>
      </x:c>
      <x:c r="I36" s="30" t="str">
        <x:v>System estimate</x:v>
      </x:c>
      <x:c r="J36" s="30" t="str">
        <x:v>Compute and add-ons</x:v>
      </x:c>
      <x:c r="K36" s="3"/>
      <x:c r="L36" s="32" t="str">
        <x:v>Price reference: eBay
https://www.ebay.com/itm/127082038126</x:v>
      </x:c>
    </x:row>
    <x:row r="37" ht="57" customHeight="1">
      <x:c r="A37" s="16" t="str">
        <x:v>EQ-30</x:v>
      </x:c>
      <x:c r="B37" s="43" t="str">
        <x:v>M5Stack LLM AI Module / AX630C kit</x:v>
      </x:c>
      <x:c r="C37" s="38" t="n">
        <x:v>1</x:v>
      </x:c>
      <x:c r="D37" s="39" t="n">
        <x:v>146</x:v>
      </x:c>
      <x:c r="E37" s="39" t="n">
        <x:v>0</x:v>
      </x:c>
      <x:c r="F37" s="40" t="n">
        <x:v>0</x:v>
      </x:c>
      <x:c r="G37" s="41" t="n">
        <x:f>IF(COUNT(C37:F37)=4,ROUND(C37*(D37+E37),0)+F37,"Missing input")</x:f>
        <x:v>146</x:v>
      </x:c>
      <x:c r="H37" s="42" t="str">
        <x:v>llm</x:v>
      </x:c>
      <x:c r="I37" s="30" t="str">
        <x:v>Module estimate. M5Stack host is separate</x:v>
      </x:c>
      <x:c r="J37" s="30" t="str">
        <x:v>Compute and add-ons</x:v>
      </x:c>
      <x:c r="K37" s="3"/>
      <x:c r="L37" s="32" t="str">
        <x:v>eBay
https://www.ebay.com/itm/286975057386</x:v>
      </x:c>
    </x:row>
    <x:row r="38" ht="57" customHeight="1">
      <x:c r="A38" s="3" t="str">
        <x:v>EQ-31</x:v>
      </x:c>
      <x:c r="B38" s="30" t="str">
        <x:v>Agent Blade custom PCB, 6 ESP32-S3, 3 ESP32-P4, 9 × 16 GB NAND</x:v>
      </x:c>
      <x:c r="C38" s="38" t="n">
        <x:v>1</x:v>
      </x:c>
      <x:c r="D38" s="39" t="n">
        <x:v>365</x:v>
      </x:c>
      <x:c r="E38" s="39" t="n">
        <x:v>0</x:v>
      </x:c>
      <x:c r="F38" s="40" t="n">
        <x:v>0</x:v>
      </x:c>
      <x:c r="G38" s="41" t="n">
        <x:f>IF(COUNT(C38:F38)=4,ROUND(C38*(D38+E38),0)+F38,"Missing input")</x:f>
        <x:v>365</x:v>
      </x:c>
      <x:c r="H38" s="42" t="str">
        <x:v>blade</x:v>
      </x:c>
      <x:c r="I38" s="30" t="str">
        <x:v>Projected populated board, not measured</x:v>
      </x:c>
      <x:c r="J38" s="30" t="str">
        <x:v>Compute and add-ons</x:v>
      </x:c>
      <x:c r="K38" s="3"/>
      <x:c r="L38" s="32" t="str">
        <x:v>Custom PCB</x:v>
      </x:c>
    </x:row>
    <x:row r="39" ht="57" customHeight="1">
      <x:c r="A39" s="16" t="str">
        <x:v>EQ-32</x:v>
      </x:c>
      <x:c r="B39" s="43" t="str">
        <x:v>TecMOJO 12U 10-inch rack</x:v>
      </x:c>
      <x:c r="C39" s="38" t="n">
        <x:v>1</x:v>
      </x:c>
      <x:c r="D39" s="39" t="n">
        <x:v>209</x:v>
      </x:c>
      <x:c r="E39" s="39" t="n">
        <x:v>0</x:v>
      </x:c>
      <x:c r="F39" s="40" t="n">
        <x:v>0</x:v>
      </x:c>
      <x:c r="G39" s="41" t="n">
        <x:f>IF(COUNT(C39:F39)=4,ROUND(C39*(D39+E39),0)+F39,"Missing input")</x:f>
        <x:v>209</x:v>
      </x:c>
      <x:c r="H39" s="42" t="str">
        <x:v>none</x:v>
      </x:c>
      <x:c r="I39" s="30" t="str">
        <x:v>Passive hardware</x:v>
      </x:c>
      <x:c r="J39" s="30" t="str">
        <x:v>Rack and shared</x:v>
      </x:c>
      <x:c r="K39" s="3"/>
      <x:c r="L39" s="32" t="str">
        <x:v>eBay
https://www.ebay.com/itm/267713808890</x:v>
      </x:c>
    </x:row>
    <x:row r="40" ht="57" customHeight="1">
      <x:c r="A40" s="3" t="str">
        <x:v>EQ-33</x:v>
      </x:c>
      <x:c r="B40" s="30" t="str">
        <x:v>0.5U 10-inch shelves</x:v>
      </x:c>
      <x:c r="C40" s="38" t="n">
        <x:v>3</x:v>
      </x:c>
      <x:c r="D40" s="39" t="n">
        <x:v>38.19</x:v>
      </x:c>
      <x:c r="E40" s="39" t="n">
        <x:v>0</x:v>
      </x:c>
      <x:c r="F40" s="40" t="n">
        <x:v>0</x:v>
      </x:c>
      <x:c r="G40" s="41" t="n">
        <x:f>IF(COUNT(C40:F40)=4,ROUND(C40*(D40+E40),0)+F40,"Missing input")</x:f>
        <x:v>115</x:v>
      </x:c>
      <x:c r="H40" s="42" t="str">
        <x:v>none</x:v>
      </x:c>
      <x:c r="I40" s="30" t="str">
        <x:v>Passive hardware</x:v>
      </x:c>
      <x:c r="J40" s="30" t="str">
        <x:v>Rack and shared</x:v>
      </x:c>
      <x:c r="K40" s="3"/>
      <x:c r="L40" s="32" t="str">
        <x:v>eBay
https://www.ebay.com/itm/376969418892</x:v>
      </x:c>
    </x:row>
    <x:row r="41" ht="57" customHeight="1">
      <x:c r="A41" s="16" t="str">
        <x:v>EQ-34</x:v>
      </x:c>
      <x:c r="B41" s="43" t="str">
        <x:v>1U 10-inch shelves</x:v>
      </x:c>
      <x:c r="C41" s="38" t="n">
        <x:v>2</x:v>
      </x:c>
      <x:c r="D41" s="39" t="n">
        <x:v>27</x:v>
      </x:c>
      <x:c r="E41" s="39" t="n">
        <x:v>0</x:v>
      </x:c>
      <x:c r="F41" s="40" t="n">
        <x:v>0</x:v>
      </x:c>
      <x:c r="G41" s="41" t="n">
        <x:f>IF(COUNT(C41:F41)=4,ROUND(C41*(D41+E41),0)+F41,"Missing input")</x:f>
        <x:v>54</x:v>
      </x:c>
      <x:c r="H41" s="42" t="str">
        <x:v>none</x:v>
      </x:c>
      <x:c r="I41" s="30" t="str">
        <x:v>Passive hardware</x:v>
      </x:c>
      <x:c r="J41" s="30" t="str">
        <x:v>Rack and shared</x:v>
      </x:c>
      <x:c r="K41" s="3"/>
      <x:c r="L41" s="32" t="str">
        <x:v>eBay
https://www.ebay.com/itm/306823668525</x:v>
      </x:c>
    </x:row>
    <x:row r="42" ht="57" customHeight="1">
      <x:c r="A42" s="3" t="str">
        <x:v>EQ-35</x:v>
      </x:c>
      <x:c r="B42" s="30" t="str">
        <x:v>NETGEAR GS108E, 8-port Gigabit managed switch with VLAN support</x:v>
      </x:c>
      <x:c r="C42" s="38" t="n">
        <x:v>1</x:v>
      </x:c>
      <x:c r="D42" s="39" t="n">
        <x:v>54.99</x:v>
      </x:c>
      <x:c r="E42" s="39" t="n">
        <x:v>0</x:v>
      </x:c>
      <x:c r="F42" s="40" t="n">
        <x:v>0</x:v>
      </x:c>
      <x:c r="G42" s="41" t="n">
        <x:f>IF(COUNT(C42:F42)=4,ROUND(C42*(D42+E42),0)+F42,"Missing input")</x:f>
        <x:v>55</x:v>
      </x:c>
      <x:c r="H42" s="42" t="str">
        <x:v>switch</x:v>
      </x:c>
      <x:c r="I42" s="30" t="str">
        <x:v>System estimate</x:v>
      </x:c>
      <x:c r="J42" s="30" t="str">
        <x:v>Rack and shared</x:v>
      </x:c>
      <x:c r="K42" s="3"/>
      <x:c r="L42" s="32" t="str">
        <x:v>NETGEAR, September 12, 2026
https://www.netgear.com/business/wired/switches/easy-smart/gs108e/</x:v>
      </x:c>
    </x:row>
    <x:row r="43" ht="57" customHeight="1">
      <x:c r="A43" s="16" t="str">
        <x:v>EQ-36</x:v>
      </x:c>
      <x:c r="B43" s="43" t="str">
        <x:v>12-port Cat6 patch panel</x:v>
      </x:c>
      <x:c r="C43" s="38" t="n">
        <x:v>1</x:v>
      </x:c>
      <x:c r="D43" s="39" t="n">
        <x:v>19.95</x:v>
      </x:c>
      <x:c r="E43" s="39" t="n">
        <x:v>0</x:v>
      </x:c>
      <x:c r="F43" s="40" t="n">
        <x:v>0</x:v>
      </x:c>
      <x:c r="G43" s="41" t="n">
        <x:f>IF(COUNT(C43:F43)=4,ROUND(C43*(D43+E43),0)+F43,"Missing input")</x:f>
        <x:v>20</x:v>
      </x:c>
      <x:c r="H43" s="42" t="str">
        <x:v>none</x:v>
      </x:c>
      <x:c r="I43" s="30" t="str">
        <x:v>Passive hardware</x:v>
      </x:c>
      <x:c r="J43" s="30" t="str">
        <x:v>Rack and shared</x:v>
      </x:c>
      <x:c r="K43" s="3"/>
      <x:c r="L43" s="32" t="str">
        <x:v>eBay listings
https://www.ebay.com/b/12-Port-Cat-6-Ethernet-RJ-45-Network-Patch-Panels/44992/bn_42809637</x:v>
      </x:c>
    </x:row>
    <x:row r="44" ht="57" customHeight="1">
      <x:c r="A44" s="3" t="str">
        <x:v>EQ-37</x:v>
      </x:c>
      <x:c r="B44" s="30" t="str">
        <x:v>KC-KVM801-compatible 4K 8-port HDMI KVM switch</x:v>
      </x:c>
      <x:c r="C44" s="38" t="n">
        <x:v>1</x:v>
      </x:c>
      <x:c r="D44" s="39" t="n">
        <x:v>118.47</x:v>
      </x:c>
      <x:c r="E44" s="39" t="n">
        <x:v>0</x:v>
      </x:c>
      <x:c r="F44" s="40" t="n">
        <x:v>1</x:v>
      </x:c>
      <x:c r="G44" s="41" t="n">
        <x:f>IF(COUNT(C44:F44)=4,ROUND(C44*(D44+E44),0)+F44,"Missing input")</x:f>
        <x:v>119</x:v>
      </x:c>
      <x:c r="H44" s="42" t="str">
        <x:v>kvm</x:v>
      </x:c>
      <x:c r="I44" s="30" t="str">
        <x:v>Group includes keyboard and mouse</x:v>
      </x:c>
      <x:c r="J44" s="30" t="str">
        <x:v>Rack and shared</x:v>
      </x:c>
      <x:c r="K44" s="3"/>
      <x:c r="L44" s="32" t="str">
        <x:v>eBay
https://www.ebay.com/itm/127651197363</x:v>
      </x:c>
    </x:row>
    <x:row r="45" ht="57" customHeight="1">
      <x:c r="A45" s="16" t="str">
        <x:v>EQ-38</x:v>
      </x:c>
      <x:c r="B45" s="43" t="str">
        <x:v>HDMI/USB3 KVM cable sets</x:v>
      </x:c>
      <x:c r="C45" s="38" t="n">
        <x:v>8</x:v>
      </x:c>
      <x:c r="D45" s="39" t="n">
        <x:v>20</x:v>
      </x:c>
      <x:c r="E45" s="39" t="n">
        <x:v>0</x:v>
      </x:c>
      <x:c r="F45" s="40" t="n">
        <x:v>0</x:v>
      </x:c>
      <x:c r="G45" s="41" t="n">
        <x:f>IF(COUNT(C45:F45)=4,ROUND(C45*(D45+E45),0)+F45,"Missing input")</x:f>
        <x:v>160</x:v>
      </x:c>
      <x:c r="H45" s="42" t="str">
        <x:v>kvm</x:v>
      </x:c>
      <x:c r="I45" s="30" t="str">
        <x:v>Connection cables. No separate draw</x:v>
      </x:c>
      <x:c r="J45" s="30" t="str">
        <x:v>Rack and shared</x:v>
      </x:c>
      <x:c r="K45" s="3"/>
      <x:c r="L45" s="32" t="str">
        <x:v>Cable-set estimate</x:v>
      </x:c>
    </x:row>
    <x:row r="46" ht="63" customHeight="1">
      <x:c r="A46" s="3" t="str">
        <x:v>EQ-39</x:v>
      </x:c>
      <x:c r="B46" s="30" t="str">
        <x:v>Best Buy Essentials keyboard/mouse bundle</x:v>
      </x:c>
      <x:c r="C46" s="38" t="n">
        <x:v>1</x:v>
      </x:c>
      <x:c r="D46" s="39" t="n">
        <x:v>19.99</x:v>
      </x:c>
      <x:c r="E46" s="39" t="n">
        <x:v>0</x:v>
      </x:c>
      <x:c r="F46" s="40" t="n">
        <x:v>0</x:v>
      </x:c>
      <x:c r="G46" s="41" t="n">
        <x:f>IF(COUNT(C46:F46)=4,ROUND(C46*(D46+E46),0)+F46,"Missing input")</x:f>
        <x:v>20</x:v>
      </x:c>
      <x:c r="H46" s="42" t="str">
        <x:v>kvm</x:v>
      </x:c>
      <x:c r="I46" s="30" t="str">
        <x:v>Included with KVM. No separate watts</x:v>
      </x:c>
      <x:c r="J46" s="30" t="str">
        <x:v>Rack and shared</x:v>
      </x:c>
      <x:c r="K46" s="3"/>
      <x:c r="L46" s="32" t="str">
        <x:v>Best Buy
https://www.bestbuy.com/site/searchpage.jsp?browsedCategory=pcmcat1694202645610&amp;id=pcat17071&amp;qp=currentprice_facet%3DPrice~Less+than+%2425&amp;st=pcmcat1694202645610_categoryid%24abcat0513000</x:v>
      </x:c>
    </x:row>
    <x:row r="47" ht="57" customHeight="1">
      <x:c r="A47" s="16" t="str">
        <x:v>EQ-40</x:v>
      </x:c>
      <x:c r="B47" s="43" t="str">
        <x:v>7.84-inch 2U 1280×400 touchscreen monitor</x:v>
      </x:c>
      <x:c r="C47" s="38" t="n">
        <x:v>1</x:v>
      </x:c>
      <x:c r="D47" s="39" t="n">
        <x:v>84.54</x:v>
      </x:c>
      <x:c r="E47" s="39" t="n">
        <x:v>60</x:v>
      </x:c>
      <x:c r="F47" s="40" t="n">
        <x:v>0</x:v>
      </x:c>
      <x:c r="G47" s="41" t="n">
        <x:f>IF(COUNT(C47:F47)=4,ROUND(C47*(D47+E47),0)+F47,"Missing input")</x:f>
        <x:v>145</x:v>
      </x:c>
      <x:c r="H47" s="42" t="str">
        <x:v>screen</x:v>
      </x:c>
      <x:c r="I47" s="30" t="str">
        <x:v>Screen-on estimate. Includes $60 shipping in cost</x:v>
      </x:c>
      <x:c r="J47" s="30" t="str">
        <x:v>Rack and shared</x:v>
      </x:c>
      <x:c r="K47" s="3"/>
      <x:c r="L47" s="32" t="str">
        <x:v>eBay
https://www.ebay.com/itm/178050234700</x:v>
      </x:c>
    </x:row>
    <x:row r="48" ht="57" customHeight="1">
      <x:c r="A48" s="3" t="str">
        <x:v>EQ-41</x:v>
      </x:c>
      <x:c r="B48" s="30" t="str">
        <x:v>Seeed reTerminal E1001 ePaper/ESP32-S3 display</x:v>
      </x:c>
      <x:c r="C48" s="38" t="n">
        <x:v>1</x:v>
      </x:c>
      <x:c r="D48" s="39" t="n">
        <x:v>79</x:v>
      </x:c>
      <x:c r="E48" s="39" t="n">
        <x:v>0</x:v>
      </x:c>
      <x:c r="F48" s="40" t="n">
        <x:v>0</x:v>
      </x:c>
      <x:c r="G48" s="41" t="n">
        <x:f>IF(COUNT(C48:F48)=4,ROUND(C48*(D48+E48),0)+F48,"Missing input")</x:f>
        <x:v>79</x:v>
      </x:c>
      <x:c r="H48" s="42" t="str">
        <x:v>epaper</x:v>
      </x:c>
      <x:c r="I48" s="30" t="str">
        <x:v>Periodic refresh / sleep estimate</x:v>
      </x:c>
      <x:c r="J48" s="30" t="str">
        <x:v>Rack and shared</x:v>
      </x:c>
      <x:c r="K48" s="3"/>
      <x:c r="L48" s="32" t="str">
        <x:v>Mouser
https://www.mouser.com/ProductDetail/Seeed-Studio/100073581?qs=FmjOKN4Os8596w%252BQ3UW5xg%3D%3D</x:v>
      </x:c>
    </x:row>
    <x:row r="49" ht="57" customHeight="1">
      <x:c r="A49" s="16" t="str">
        <x:v>EQ-42</x:v>
      </x:c>
      <x:c r="B49" s="43" t="str">
        <x:v>20 A / 2,000 W PDU with protection</x:v>
      </x:c>
      <x:c r="C49" s="38" t="n">
        <x:v>1</x:v>
      </x:c>
      <x:c r="D49" s="39" t="n">
        <x:v>160</x:v>
      </x:c>
      <x:c r="E49" s="39" t="n">
        <x:v>0</x:v>
      </x:c>
      <x:c r="F49" s="40" t="n">
        <x:v>0</x:v>
      </x:c>
      <x:c r="G49" s="41" t="n">
        <x:f>IF(COUNT(C49:F49)=4,ROUND(C49*(D49+E49),0)+F49,"Missing input")</x:f>
        <x:v>160</x:v>
      </x:c>
      <x:c r="H49" s="42" t="str">
        <x:v>meter</x:v>
      </x:c>
      <x:c r="I49" s="30" t="str">
        <x:v>Group includes PDU and meter electronics</x:v>
      </x:c>
      <x:c r="J49" s="30" t="str">
        <x:v>Rack and shared</x:v>
      </x:c>
      <x:c r="K49" s="3"/>
      <x:c r="L49" s="32" t="str">
        <x:v>Price reference: eBay PDUMH20
https://www.ebay.com/itm/236539217817</x:v>
      </x:c>
    </x:row>
    <x:row r="50" ht="57" customHeight="1">
      <x:c r="A50" s="3" t="str">
        <x:v>EQ-43</x:v>
      </x:c>
      <x:c r="B50" s="30" t="str">
        <x:v>Volt/amp/watt/kWh meter</x:v>
      </x:c>
      <x:c r="C50" s="38" t="n">
        <x:v>1</x:v>
      </x:c>
      <x:c r="D50" s="39" t="n">
        <x:v>29.99</x:v>
      </x:c>
      <x:c r="E50" s="39" t="n">
        <x:v>0</x:v>
      </x:c>
      <x:c r="F50" s="40" t="n">
        <x:v>0</x:v>
      </x:c>
      <x:c r="G50" s="41" t="n">
        <x:f>IF(COUNT(C50:F50)=4,ROUND(C50*(D50+E50),0)+F50,"Missing input")</x:f>
        <x:v>30</x:v>
      </x:c>
      <x:c r="H50" s="42" t="str">
        <x:v>meter</x:v>
      </x:c>
      <x:c r="I50" s="30" t="str">
        <x:v>Included with PDU / meter group</x:v>
      </x:c>
      <x:c r="J50" s="30" t="str">
        <x:v>Rack and shared</x:v>
      </x:c>
      <x:c r="K50" s="3"/>
      <x:c r="L50" s="32" t="str">
        <x:v>Circuit Specialists P4400
https://www.circuitspecialists.com/p4400_kill_a_watt_energy_meter</x:v>
      </x:c>
    </x:row>
    <x:row r="51" ht="57" customHeight="1">
      <x:c r="A51" s="16" t="str">
        <x:v>EQ-44</x:v>
      </x:c>
      <x:c r="B51" s="43" t="str">
        <x:v>CyberPower 750 VA UPS</x:v>
      </x:c>
      <x:c r="C51" s="38" t="n">
        <x:v>1</x:v>
      </x:c>
      <x:c r="D51" s="39" t="n">
        <x:v>99.99</x:v>
      </x:c>
      <x:c r="E51" s="39" t="n">
        <x:v>0</x:v>
      </x:c>
      <x:c r="F51" s="40" t="n">
        <x:v>0</x:v>
      </x:c>
      <x:c r="G51" s="41" t="n">
        <x:f>IF(COUNT(C51:F51)=4,ROUND(C51*(D51+E51),0)+F51,"Missing input")</x:f>
        <x:v>100</x:v>
      </x:c>
      <x:c r="H51" s="42" t="str">
        <x:v>ups</x:v>
      </x:c>
      <x:c r="I51" s="30" t="str">
        <x:v>Overhead only. Essential-load branch</x:v>
      </x:c>
      <x:c r="J51" s="30" t="str">
        <x:v>Rack and shared</x:v>
      </x:c>
      <x:c r="K51" s="3"/>
      <x:c r="L51" s="32" t="str">
        <x:v>Best Buy CyberPower 750VA
https://www.bestbuy.com/product/cyberpower-750va-battery-back-up-system-black/JX8P9XGR8Y?extStoreId=293</x:v>
      </x:c>
    </x:row>
    <x:row r="52" ht="57" customHeight="1">
      <x:c r="A52" s="3" t="str">
        <x:v>EQ-45</x:v>
      </x:c>
      <x:c r="B52" s="30" t="str">
        <x:v>12 V/9 V/5 V DC fan supply</x:v>
      </x:c>
      <x:c r="C52" s="38" t="n">
        <x:v>1</x:v>
      </x:c>
      <x:c r="D52" s="39" t="n">
        <x:v>25</x:v>
      </x:c>
      <x:c r="E52" s="39" t="n">
        <x:v>0</x:v>
      </x:c>
      <x:c r="F52" s="40" t="n">
        <x:v>0</x:v>
      </x:c>
      <x:c r="G52" s="41" t="n">
        <x:f>IF(COUNT(C52:F52)=4,ROUND(C52*(D52+E52),0)+F52,"Missing input")</x:f>
        <x:v>25</x:v>
      </x:c>
      <x:c r="H52" s="42" t="str">
        <x:v>fans</x:v>
      </x:c>
      <x:c r="I52" s="30" t="str">
        <x:v>Group includes both fans and DC supply</x:v>
      </x:c>
      <x:c r="J52" s="30" t="str">
        <x:v>Rack and shared</x:v>
      </x:c>
      <x:c r="K52" s="3"/>
      <x:c r="L52" s="32" t="str">
        <x:v>Supply price reference: example
https://eletechsup.com/products/dc-dc-5-35v-to-12v-9v-5v-adjustable-buck-converter-step-down-power-supply-module</x:v>
      </x:c>
    </x:row>
    <x:row r="53" ht="57" customHeight="1">
      <x:c r="A53" s="16" t="str">
        <x:v>EQ-46</x:v>
      </x:c>
      <x:c r="B53" s="43" t="str">
        <x:v>120 mm rack-airflow fans</x:v>
      </x:c>
      <x:c r="C53" s="38" t="n">
        <x:v>2</x:v>
      </x:c>
      <x:c r="D53" s="39" t="n">
        <x:v>12</x:v>
      </x:c>
      <x:c r="E53" s="39" t="n">
        <x:v>0</x:v>
      </x:c>
      <x:c r="F53" s="40" t="n">
        <x:v>0</x:v>
      </x:c>
      <x:c r="G53" s="41" t="n">
        <x:f>IF(COUNT(C53:F53)=4,ROUND(C53*(D53+E53),0)+F53,"Missing input")</x:f>
        <x:v>24</x:v>
      </x:c>
      <x:c r="H53" s="42" t="str">
        <x:v>fans</x:v>
      </x:c>
      <x:c r="I53" s="30" t="str">
        <x:v>Included with DC supply / fan group</x:v>
      </x:c>
      <x:c r="J53" s="30" t="str">
        <x:v>Rack and shared</x:v>
      </x:c>
      <x:c r="K53" s="3"/>
      <x:c r="L53" s="32" t="str">
        <x:v>Price reference: Best Buy case fans
https://www.bestbuy.com/site/shop/best-case-fans</x:v>
      </x:c>
    </x:row>
    <x:row r="54" ht="57" customHeight="1">
      <x:c r="A54" s="3" t="str">
        <x:v>EQ-47</x:v>
      </x:c>
      <x:c r="B54" s="30" t="str">
        <x:v>Cat6 patch cables, unspecified length</x:v>
      </x:c>
      <x:c r="C54" s="38" t="n">
        <x:v>8</x:v>
      </x:c>
      <x:c r="D54" s="39" t="n">
        <x:v>6.89</x:v>
      </x:c>
      <x:c r="E54" s="39" t="n">
        <x:v>0</x:v>
      </x:c>
      <x:c r="F54" s="40" t="n">
        <x:v>0</x:v>
      </x:c>
      <x:c r="G54" s="41" t="n">
        <x:f>IF(COUNT(C54:F54)=4,ROUND(C54*(D54+E54),0)+F54,"Missing input")</x:f>
        <x:v>55</x:v>
      </x:c>
      <x:c r="H54" s="42" t="str">
        <x:v>none</x:v>
      </x:c>
      <x:c r="I54" s="30" t="str">
        <x:v>Passive cabling</x:v>
      </x:c>
      <x:c r="J54" s="30" t="str">
        <x:v>Rack and shared</x:v>
      </x:c>
      <x:c r="K54" s="3"/>
      <x:c r="L54" s="32" t="str">
        <x:v>Best Buy 3-foot Cat6
https://www.bestbuy.com/product/cables-direct-online-cat6-ethernet-cable-3ft-550mhz-utp-patch-cord-for-pc-router-modem-tv-console-gray/JCF4CRYVL9</x:v>
      </x:c>
    </x:row>
    <x:row r="55" ht="57" customHeight="1">
      <x:c r="A55" s="16" t="str">
        <x:v>EQ-48</x:v>
      </x:c>
      <x:c r="B55" s="43" t="str">
        <x:v>3-foot Cat6 patch cables</x:v>
      </x:c>
      <x:c r="C55" s="38" t="n">
        <x:v>8</x:v>
      </x:c>
      <x:c r="D55" s="39" t="n">
        <x:v>6.89</x:v>
      </x:c>
      <x:c r="E55" s="39" t="n">
        <x:v>0</x:v>
      </x:c>
      <x:c r="F55" s="40" t="n">
        <x:v>0</x:v>
      </x:c>
      <x:c r="G55" s="41" t="n">
        <x:f>IF(COUNT(C55:F55)=4,ROUND(C55*(D55+E55),0)+F55,"Missing input")</x:f>
        <x:v>55</x:v>
      </x:c>
      <x:c r="H55" s="42" t="str">
        <x:v>none</x:v>
      </x:c>
      <x:c r="I55" s="30" t="str">
        <x:v>Passive cabling</x:v>
      </x:c>
      <x:c r="J55" s="30" t="str">
        <x:v>Rack and shared</x:v>
      </x:c>
      <x:c r="K55" s="3"/>
      <x:c r="L55" s="32" t="str">
        <x:v>Best Buy
https://www.bestbuy.com/product/cables-direct-online-cat6-ethernet-cable-3ft-550mhz-utp-patch-cord-for-pc-router-modem-tv-console-gray/JCF4CRYVL9</x:v>
      </x:c>
    </x:row>
    <x:row r="56" ht="57" customHeight="1">
      <x:c r="A56" s="3" t="str">
        <x:v>EQ-49</x:v>
      </x:c>
      <x:c r="B56" s="30" t="str">
        <x:v>32 GB USB sticks, one NVIDIA recovery and one Ubuntu</x:v>
      </x:c>
      <x:c r="C56" s="38" t="n">
        <x:v>2</x:v>
      </x:c>
      <x:c r="D56" s="39" t="n">
        <x:v>17.99</x:v>
      </x:c>
      <x:c r="E56" s="39" t="n">
        <x:v>0</x:v>
      </x:c>
      <x:c r="F56" s="40" t="n">
        <x:v>0</x:v>
      </x:c>
      <x:c r="G56" s="41" t="n">
        <x:f>IF(COUNT(C56:F56)=4,ROUND(C56*(D56+E56),0)+F56,"Missing input")</x:f>
        <x:v>36</x:v>
      </x:c>
      <x:c r="H56" s="42" t="str">
        <x:v>capture</x:v>
      </x:c>
      <x:c r="I56" s="30" t="str">
        <x:v>Connected USB devices included with capture</x:v>
      </x:c>
      <x:c r="J56" s="30" t="str">
        <x:v>Rack and shared</x:v>
      </x:c>
      <x:c r="K56" s="3"/>
      <x:c r="L56" s="32" t="str">
        <x:v>Best Buy SanDisk Ultra 32GB
https://www.bestbuy.com/product/sandisk-ultra-32gb-usb-3-0-flash-drive-black/9211069</x:v>
      </x:c>
    </x:row>
    <x:row r="57" ht="57" customHeight="1">
      <x:c r="A57" s="16" t="str">
        <x:v>EQ-50</x:v>
      </x:c>
      <x:c r="B57" s="43" t="str">
        <x:v>HDMI capture device for Capture Viewer</x:v>
      </x:c>
      <x:c r="C57" s="38" t="n">
        <x:v>1</x:v>
      </x:c>
      <x:c r="D57" s="39" t="n">
        <x:v>20</x:v>
      </x:c>
      <x:c r="E57" s="39" t="n">
        <x:v>0</x:v>
      </x:c>
      <x:c r="F57" s="40" t="n">
        <x:v>0</x:v>
      </x:c>
      <x:c r="G57" s="41" t="n">
        <x:f>IF(COUNT(C57:F57)=4,ROUND(C57*(D57+E57),0)+F57,"Missing input")</x:f>
        <x:v>20</x:v>
      </x:c>
      <x:c r="H57" s="42" t="str">
        <x:v>capture</x:v>
      </x:c>
      <x:c r="I57" s="30" t="str">
        <x:v>Group includes connected recovery USB devices</x:v>
      </x:c>
      <x:c r="J57" s="30" t="str">
        <x:v>Rack and shared</x:v>
      </x:c>
      <x:c r="K57" s="3"/>
      <x:c r="L57" s="32" t="str">
        <x:v>Price reference: Capture Viewer
https://github.com/iammrduncan/capture-viewer</x:v>
      </x:c>
    </x:row>
    <x:row r="58" ht="57" customHeight="1">
      <x:c r="A58" s="3" t="str">
        <x:v>EQ-51</x:v>
      </x:c>
      <x:c r="B58" s="30" t="str">
        <x:v>USB-to-USB-C adapter</x:v>
      </x:c>
      <x:c r="C58" s="38" t="n">
        <x:v>1</x:v>
      </x:c>
      <x:c r="D58" s="39" t="n">
        <x:v>9.99</x:v>
      </x:c>
      <x:c r="E58" s="39" t="n">
        <x:v>0</x:v>
      </x:c>
      <x:c r="F58" s="40" t="n">
        <x:v>0</x:v>
      </x:c>
      <x:c r="G58" s="41" t="n">
        <x:f>IF(COUNT(C58:F58)=4,ROUND(C58*(D58+E58),0)+F58,"Missing input")</x:f>
        <x:v>10</x:v>
      </x:c>
      <x:c r="H58" s="42" t="str">
        <x:v>capture</x:v>
      </x:c>
      <x:c r="I58" s="30" t="str">
        <x:v>Connection adapter. No separate draw</x:v>
      </x:c>
      <x:c r="J58" s="30" t="str">
        <x:v>Rack and shared</x:v>
      </x:c>
      <x:c r="K58" s="3"/>
      <x:c r="L58" s="32" t="str">
        <x:v>Best Buy
https://www.bestbuy.com/product/insignia-usb-c-to-usb-adapter-black/J2FPJKSSJC</x:v>
      </x:c>
    </x:row>
    <x:row r="59" ht="57" customHeight="1">
      <x:c r="A59" s="16" t="str">
        <x:v>EQ-52</x:v>
      </x:c>
      <x:c r="B59" s="43" t="str">
        <x:v>Mini-HDMI-to-HDMI adapter</x:v>
      </x:c>
      <x:c r="C59" s="38" t="n">
        <x:v>1</x:v>
      </x:c>
      <x:c r="D59" s="39" t="n">
        <x:v>13.99</x:v>
      </x:c>
      <x:c r="E59" s="39" t="n">
        <x:v>0</x:v>
      </x:c>
      <x:c r="F59" s="40" t="n">
        <x:v>0</x:v>
      </x:c>
      <x:c r="G59" s="41" t="n">
        <x:f>IF(COUNT(C59:F59)=4,ROUND(C59*(D59+E59),0)+F59,"Missing input")</x:f>
        <x:v>14</x:v>
      </x:c>
      <x:c r="H59" s="42" t="str">
        <x:v>none</x:v>
      </x:c>
      <x:c r="I59" s="30" t="str">
        <x:v>Passive adapter</x:v>
      </x:c>
      <x:c r="J59" s="30" t="str">
        <x:v>Rack and shared</x:v>
      </x:c>
      <x:c r="K59" s="3"/>
      <x:c r="L59" s="32" t="str">
        <x:v>Best Buy
https://www.bestbuy.com/site/searchpage.jsp?id=pcat17071&amp;st=mini+hdmi+adapter+to+hdmi</x:v>
      </x:c>
    </x:row>
    <x:row r="60" ht="57" customHeight="1">
      <x:c r="A60" s="3" t="str">
        <x:v>EQ-53</x:v>
      </x:c>
      <x:c r="B60" s="30" t="str">
        <x:v>NVIDIA P4 GPU, 8 GB memory</x:v>
      </x:c>
      <x:c r="C60" s="38" t="n">
        <x:v>1</x:v>
      </x:c>
      <x:c r="D60" s="39" t="n">
        <x:v>179.99</x:v>
      </x:c>
      <x:c r="E60" s="39" t="n">
        <x:v>0</x:v>
      </x:c>
      <x:c r="F60" s="40" t="n">
        <x:v>0</x:v>
      </x:c>
      <x:c r="G60" s="41" t="n">
        <x:f>IF(COUNT(C60:F60)=4,ROUND(C60*(D60+E60),0)+F60,"Missing input")</x:f>
        <x:v>180</x:v>
      </x:c>
      <x:c r="H60" s="42" t="str">
        <x:v>none</x:v>
      </x:c>
      <x:c r="I60" s="30" t="str">
        <x:v>Power reference only; not in configured-lab totals until installed</x:v>
      </x:c>
      <x:c r="J60" s="30" t="str">
        <x:v>Compute and add-ons</x:v>
      </x:c>
      <x:c r="K60" s="3"/>
      <x:c r="L60" s="32" t="str">
        <x:v>Acquired September 13, 2026. Newegg listed a refurbished 8 GB Tesla P4 at $179.99 on September 18. Exact card condition and installation are unconfirmed.
https://www.newegg.com/p/pl?N=100006519+100&amp;d=nvidia+tesla+p4+8gb</x:v>
      </x:c>
    </x:row>
    <x:row r="61" ht="91" customHeight="1">
      <x:c r="A61" s="16" t="str">
        <x:v>EQ-54</x:v>
      </x:c>
      <x:c r="B61" s="43" t="str">
        <x:v>CyberPower PR2200LCDSL Smart App Sinewave UPS, 2070 VA / 1980 W, 7 outlets, AVR, mini-tower</x:v>
      </x:c>
      <x:c r="C61" s="38" t="n">
        <x:v>1</x:v>
      </x:c>
      <x:c r="D61" s="39" t="n">
        <x:v>995</x:v>
      </x:c>
      <x:c r="E61" s="39" t="n">
        <x:v>0</x:v>
      </x:c>
      <x:c r="F61" s="40" t="n">
        <x:v>0</x:v>
      </x:c>
      <x:c r="G61" s="41" t="n">
        <x:f>IF(COUNT(C61:F61)=4,ROUND(C61*(D61+E61),0)+F61,"Missing input")</x:f>
        <x:v>995</x:v>
      </x:c>
      <x:c r="H61" s="42" t="str">
        <x:v>none</x:v>
      </x:c>
      <x:c r="I61" s="30" t="str">
        <x:v>UPS overhead reference only; do not add rated output as consumption or double-count the existing UPS</x:v>
      </x:c>
      <x:c r="J61" s="30" t="str">
        <x:v>Rack and shared</x:v>
      </x:c>
      <x:c r="K61" s="3"/>
      <x:c r="L61" s="32" t="str">
        <x:v>Shannon reported $995 on September 18, 2026; DigiKey listed the exact model at $995.95. The owner-reported amount is retained as the cost reference. Installation and protected loads are unconfirmed.
https://www.digikey.com/en/products/detail/cyber-power-systems-usa-inc/PR2200LCDSL/21527902
https://www.cyberpowersystems.com/product/ups/smart-app-sinewave/pr2200lcdsl/</x:v>
      </x:c>
    </x:row>
    <x:row r="62" ht="77" customHeight="1">
      <x:c r="A62" s="3" t="str">
        <x:v>EQ-55</x:v>
      </x:c>
      <x:c r="B62" s="30" t="str">
        <x:v>WEP 605D-III DC variable bench power supply, 60 V / 5 A</x:v>
      </x:c>
      <x:c r="C62" s="38" t="n">
        <x:v>1</x:v>
      </x:c>
      <x:c r="D62" s="39" t="n">
        <x:v>69</x:v>
      </x:c>
      <x:c r="E62" s="39" t="n">
        <x:v>0</x:v>
      </x:c>
      <x:c r="F62" s="40" t="n">
        <x:v>0</x:v>
      </x:c>
      <x:c r="G62" s="41" t="n">
        <x:f>IF(COUNT(C62:F62)=4,ROUND(C62*(D62+E62),0)+F62,"Missing input")</x:f>
        <x:v>69</x:v>
      </x:c>
      <x:c r="H62" s="42" t="str">
        <x:v>none</x:v>
      </x:c>
      <x:c r="I62" s="30" t="str">
        <x:v>Power reference only; bench duty cycle is not part of current whole-lab scenario</x:v>
      </x:c>
      <x:c r="J62" s="30" t="str">
        <x:v>Compute and add-ons</x:v>
      </x:c>
      <x:c r="K62" s="3"/>
      <x:c r="L62" s="32" t="str">
        <x:v>Shannon reported $69 on September 18, 2026; a current WEP 605D-III listing was $69.98. The owner-reported amount is retained as the cost reference.
https://www.shopabunda.com/products/wep-605d-iii-dc-variable-power-supply-60-00v-5-000a-high-precision-bench-lab-power-supply-with-alligator-clips-for-anodizing-kit-electroplating-arduino-breadboard</x:v>
      </x:c>
    </x:row>
    <x:row r="63" ht="57" customHeight="1">
      <x:c r="A63" s="16" t="str">
        <x:v>EQ-56</x:v>
      </x:c>
      <x:c r="B63" s="43" t="str">
        <x:v>Luckfox Pico Mini A</x:v>
      </x:c>
      <x:c r="C63" s="38" t="n">
        <x:v>1</x:v>
      </x:c>
      <x:c r="D63" s="39" t="n">
        <x:v>11.99</x:v>
      </x:c>
      <x:c r="E63" s="39" t="n">
        <x:v>0</x:v>
      </x:c>
      <x:c r="F63" s="40" t="n">
        <x:v>0</x:v>
      </x:c>
      <x:c r="G63" s="41" t="n">
        <x:f>IF(COUNT(C63:F63)=4,ROUND(C63*(D63+E63),0)+F63,"Missing input")</x:f>
        <x:v>12</x:v>
      </x:c>
      <x:c r="H63" s="42" t="str">
        <x:v>none</x:v>
      </x:c>
      <x:c r="I63" s="30" t="str">
        <x:v>Power reference only; configuration and active use unconfirmed</x:v>
      </x:c>
      <x:c r="J63" s="30" t="str">
        <x:v>Compute and add-ons</x:v>
      </x:c>
      <x:c r="K63" s="3"/>
      <x:c r="L63" s="32" t="str">
        <x:v>Luckfox listed the Mini A base board at $11.99 on September 18, 2026. Flash/header options cost up to $18.99; the acquired variant is not specified.
https://www.luckfox.com/Luckfox-Pico-Mini-A</x:v>
      </x:c>
    </x:row>
    <x:row r="64" ht="77" customHeight="1">
      <x:c r="A64" s="3" t="str">
        <x:v>EQ-57</x:v>
      </x:c>
      <x:c r="B64" s="30" t="str">
        <x:v>Sipeed NanoKVM</x:v>
      </x:c>
      <x:c r="C64" s="38" t="n">
        <x:v>1</x:v>
      </x:c>
      <x:c r="D64" s="39" t="n">
        <x:v>112.99</x:v>
      </x:c>
      <x:c r="E64" s="39" t="n">
        <x:v>0</x:v>
      </x:c>
      <x:c r="F64" s="40" t="n">
        <x:v>0</x:v>
      </x:c>
      <x:c r="G64" s="41" t="n">
        <x:f>IF(COUNT(C64:F64)=4,ROUND(C64*(D64+E64),0)+F64,"Missing input")</x:f>
        <x:v>113</x:v>
      </x:c>
      <x:c r="H64" s="42" t="str">
        <x:v>none</x:v>
      </x:c>
      <x:c r="I64" s="30" t="str">
        <x:v>Provisional Cube-class reference only; variant and installation unconfirmed</x:v>
      </x:c>
      <x:c r="J64" s="30" t="str">
        <x:v>Rack and shared</x:v>
      </x:c>
      <x:c r="K64" s="3"/>
      <x:c r="L64" s="32" t="str">
        <x:v>The exact NanoKVM variant was not specified. A US Cube Full Kit listing was $112.99 on September 18, 2026. This is a provisional comparable reference, not the acquired device's confirmed variant or purchase price; other variants cost less or more.
https://github.com/sipeed/NanoKVM
https://www.newegg.com/p/3C6-05G2-02VG1?Item=9SIC5T7KZA4026</x:v>
      </x:c>
    </x:row>
    <x:row r="65" ht="57" customHeight="1">
      <x:c r="A65" s="16" t="str">
        <x:v>EQ-58</x:v>
      </x:c>
      <x:c r="B65" s="43" t="str">
        <x:v>Grove Vision AI Module V2</x:v>
      </x:c>
      <x:c r="C65" s="38" t="n">
        <x:v>1</x:v>
      </x:c>
      <x:c r="D65" s="39" t="n">
        <x:v>16.99</x:v>
      </x:c>
      <x:c r="E65" s="39" t="n">
        <x:v>0</x:v>
      </x:c>
      <x:c r="F65" s="40" t="n">
        <x:v>0</x:v>
      </x:c>
      <x:c r="G65" s="41" t="n">
        <x:f>IF(COUNT(C65:F65)=4,ROUND(C65*(D65+E65),0)+F65,"Missing input")</x:f>
        <x:v>17</x:v>
      </x:c>
      <x:c r="H65" s="42" t="str">
        <x:v>none</x:v>
      </x:c>
      <x:c r="I65" s="30" t="str">
        <x:v>Power reference only; camera, host, and deployment configuration unconfirmed</x:v>
      </x:c>
      <x:c r="J65" s="30" t="str">
        <x:v>Compute and add-ons</x:v>
      </x:c>
      <x:c r="K65" s="3"/>
      <x:c r="L65" s="32" t="str">
        <x:v>Seeed Studio listed the bare Grove Vision AI Module V2 at $16.99 on September 18, 2026. A camera or host board is not included in this line.
https://www.seeedstudio.com/Grove-Vision-AI-Module-V2-p-5851.html</x:v>
      </x:c>
    </x:row>
    <x:row r="66" ht="63" customHeight="1">
      <x:c r="A66" s="3" t="str">
        <x:v>EQ-59</x:v>
      </x:c>
      <x:c r="B66" s="30" t="str">
        <x:v>Soldering iron setup</x:v>
      </x:c>
      <x:c r="C66" s="38" t="n">
        <x:v>1</x:v>
      </x:c>
      <x:c r="D66" s="39" t="n">
        <x:v>49.99</x:v>
      </x:c>
      <x:c r="E66" s="39" t="n">
        <x:v>0</x:v>
      </x:c>
      <x:c r="F66" s="40" t="n">
        <x:v>0</x:v>
      </x:c>
      <x:c r="G66" s="41" t="n">
        <x:f>IF(COUNT(C66:F66)=4,ROUND(C66*(D66+E66),0)+F66,"Missing input")</x:f>
        <x:v>50</x:v>
      </x:c>
      <x:c r="H66" s="42" t="str">
        <x:v>none</x:v>
      </x:c>
      <x:c r="I66" s="30" t="str">
        <x:v>Power reference only; model and bench duty cycle unconfirmed</x:v>
      </x:c>
      <x:c r="J66" s="30" t="str">
        <x:v>Compute and add-ons</x:v>
      </x:c>
      <x:c r="K66" s="3"/>
      <x:c r="L66" s="32" t="str">
        <x:v>The acquired setup's make and contents were not specified. iFixit's entry-level soldering workstation was $49.99 on September 18, 2026; this is a comparable allowance, not the actual paid price or an exact replacement match.
https://www.ifixit.com/products/soldering-workstation</x:v>
      </x:c>
    </x:row>
    <x:row r="67" ht="63" customHeight="1">
      <x:c r="A67" s="16" t="str">
        <x:v>EQ-60</x:v>
      </x:c>
      <x:c r="B67" s="43" t="str">
        <x:v>M5Stack CoreS3 ESP32-S3 development kit</x:v>
      </x:c>
      <x:c r="C67" s="38" t="n">
        <x:v>1</x:v>
      </x:c>
      <x:c r="D67" s="39" t="n">
        <x:v>59.9</x:v>
      </x:c>
      <x:c r="E67" s="39" t="n">
        <x:v>0</x:v>
      </x:c>
      <x:c r="F67" s="40" t="n">
        <x:v>0</x:v>
      </x:c>
      <x:c r="G67" s="41" t="n">
        <x:f>IF(COUNT(C67:F67)=4,ROUND(C67*(D67+E67),0)+F67,"Missing input")</x:f>
        <x:v>60</x:v>
      </x:c>
      <x:c r="H67" s="42" t="str">
        <x:v>none</x:v>
      </x:c>
      <x:c r="I67" s="30" t="str">
        <x:v>Power reference only; do not double-count the existing M5Stack power group until quantity is confirmed</x:v>
      </x:c>
      <x:c r="J67" s="30" t="str">
        <x:v>Compute and add-ons</x:v>
      </x:c>
      <x:c r="K67" s="3"/>
      <x:c r="L67" s="32" t="str">
        <x:v>M5Stack listed the CoreS3 IoT development kit at $59.90 on September 18, 2026. The older registry also has one M5Stack ESP32-S3 device (EQ-29); this line assumes the newly reported CoreS3 is additional until the owner confirms whether it is the same unit.
https://shop.m5stack.com/products/m5stack-cores3-esp32s3-iotdevelopment-kit</x:v>
      </x:c>
    </x:row>
    <x:row r="68" ht="91" customHeight="1">
      <x:c r="A68" s="3" t="str">
        <x:v>EQ-61</x:v>
      </x:c>
      <x:c r="B68" s="30" t="str">
        <x:v>NVIDIA GeForce RTX 5070, 12 GB GDDR7</x:v>
      </x:c>
      <x:c r="C68" s="38" t="n">
        <x:v>2</x:v>
      </x:c>
      <x:c r="D68" s="39" t="n">
        <x:v>799.99</x:v>
      </x:c>
      <x:c r="E68" s="39" t="n">
        <x:v>0</x:v>
      </x:c>
      <x:c r="F68" s="40" t="n">
        <x:v>0</x:v>
      </x:c>
      <x:c r="G68" s="41" t="n">
        <x:f>IF(COUNT(C68:F68)=4,ROUND(C68*(D68+E68),0)+F68,"Missing input")</x:f>
        <x:v>1600</x:v>
      </x:c>
      <x:c r="H68" s="42" t="str">
        <x:v>none</x:v>
      </x:c>
      <x:c r="I68" s="30" t="str">
        <x:v>Two acquired cards; installation and simultaneous use unconfirmed. Excluded from current V100 dock scenario</x:v>
      </x:c>
      <x:c r="J68" s="30" t="str">
        <x:v>Compute and add-ons</x:v>
      </x:c>
      <x:c r="K68" s="3"/>
      <x:c r="L68" s="32" t="str">
        <x:v>Acquired and reported September 23, 2026. Exact board makers and purchase prices were not supplied. Best Buy listed a PNY RTX 5070 12 GB card for $799.99 each; two comparable cards are used for this planning estimate. Actual card specifications and availability may differ.
https://www.bestbuy.com/product/pny-geforce-rtx-5070-12gb-oc-gddr7-pci-express-5-0-graphics-card-with-triple-fan-black/6620352</x:v>
      </x:c>
    </x:row>
    <x:row r="69" ht="63" customHeight="1">
      <x:c r="A69" s="16" t="str">
        <x:v>EQ-62</x:v>
      </x:c>
      <x:c r="B69" s="43" t="str">
        <x:v>NVIDIA GeForce RTX 4070 SUPER, 12 GB GDDR6X</x:v>
      </x:c>
      <x:c r="C69" s="38" t="n">
        <x:v>1</x:v>
      </x:c>
      <x:c r="D69" s="39" t="n">
        <x:v>799</x:v>
      </x:c>
      <x:c r="E69" s="39" t="n">
        <x:v>0</x:v>
      </x:c>
      <x:c r="F69" s="40" t="n">
        <x:v>0</x:v>
      </x:c>
      <x:c r="G69" s="41" t="n">
        <x:f>IF(COUNT(C69:F69)=4,ROUND(C69*(D69+E69),0)+F69,"Missing input")</x:f>
        <x:v>799</x:v>
      </x:c>
      <x:c r="H69" s="42" t="str">
        <x:v>none</x:v>
      </x:c>
      <x:c r="I69" s="30" t="str">
        <x:v>Acquired swap card; installation unconfirmed. Excluded from current V100 dock scenario</x:v>
      </x:c>
      <x:c r="J69" s="30" t="str">
        <x:v>Compute and add-ons</x:v>
      </x:c>
      <x:c r="K69" s="3"/>
      <x:c r="L69" s="32" t="str">
        <x:v>Acquired and reported September 23, 2026. Exact board maker and purchase price were not supplied. Walmart listed a PNY RTX 4070 SUPER 12 GB for $799.00; this is a comparable planning reference.
https://www.walmart.com/ip/5265483626</x:v>
      </x:c>
    </x:row>
    <x:row r="70" ht="91" customHeight="1">
      <x:c r="A70" s="3" t="str">
        <x:v>EQ-63</x:v>
      </x:c>
      <x:c r="B70" s="30" t="str">
        <x:v>Intel Arc Pro B70, 32 GB GDDR6</x:v>
      </x:c>
      <x:c r="C70" s="38" t="n">
        <x:v>1</x:v>
      </x:c>
      <x:c r="D70" s="39" t="n">
        <x:v>1299.99</x:v>
      </x:c>
      <x:c r="E70" s="39" t="n">
        <x:v>0</x:v>
      </x:c>
      <x:c r="F70" s="40" t="n">
        <x:v>0</x:v>
      </x:c>
      <x:c r="G70" s="41" t="n">
        <x:f>IF(COUNT(C70:F70)=4,ROUND(C70*(D70+E70),0)+F70,"Missing input")</x:f>
        <x:v>1300</x:v>
      </x:c>
      <x:c r="H70" s="42" t="str">
        <x:v>none</x:v>
      </x:c>
      <x:c r="I70" s="30" t="str">
        <x:v>Acquired card; exact board and installation unconfirmed. Excluded from current V100 dock scenario</x:v>
      </x:c>
      <x:c r="J70" s="30" t="str">
        <x:v>Compute and add-ons</x:v>
      </x:c>
      <x:c r="K70" s="3"/>
      <x:c r="L70" s="32" t="str">
        <x:v>Acquired and reported September 23, 2026 as a B70. This registry assumes Intel Arc Pro B70; the exact board maker and paid price were not supplied. Newegg listed an ASRock Arc Pro B70 CT 32 GB for $1,299.99. The listing is a comparable replacement reference, not an identification of the acquired card.
https://www.newegg.com/asrock-b70-ct-intel-arc-pro-b70-32gb-graphics-card/p/N82E16814930149</x:v>
      </x:c>
    </x:row>
    <x:row r="71" ht="105" customHeight="1">
      <x:c r="A71" s="16" t="str">
        <x:v>EQ-64</x:v>
      </x:c>
      <x:c r="B71" s="43" t="str">
        <x:v>TYAN FT77C-B7079 GPU server, 2 × Xeon E5-2660 v3, 128 GB RAM</x:v>
      </x:c>
      <x:c r="C71" s="38" t="n">
        <x:v>1</x:v>
      </x:c>
      <x:c r="D71" s="39" t="n">
        <x:v>1299.88</x:v>
      </x:c>
      <x:c r="E71" s="39" t="n">
        <x:v>0</x:v>
      </x:c>
      <x:c r="F71" s="40" t="n">
        <x:v>0</x:v>
      </x:c>
      <x:c r="G71" s="41" t="n">
        <x:f>IF(COUNT(C71:F71)=4,ROUND(C71*(D71+E71),0)+F71,"Missing input")</x:f>
        <x:v>1300</x:v>
      </x:c>
      <x:c r="H71" s="42" t="str">
        <x:v>none</x:v>
      </x:c>
      <x:c r="I71" s="30" t="str">
        <x:v>Acquired 4U server; installation, GPU population, input voltage, and measured wall draw unconfirmed. Excluded from configured-lab power totals</x:v>
      </x:c>
      <x:c r="J71" s="30" t="str">
        <x:v>Compute and add-ons</x:v>
      </x:c>
      <x:c r="K71" s="3"/>
      <x:c r="L71" s="32" t="str">
        <x:v>Acquired and reported September 23, 2026. Purchase price was not supplied. An eBay listing with the stated TYAN FT77CB7079, dual E5-2660 v3, and 128 GB RAM configuration displayed $1,299.88 with free domestic shipping when checked September 23. The listing's item-specific motherboard identifiers appear inconsistent with its title, so this is a provisional market reference rather than confirmation of the acquired unit or amount paid.
https://www.ebay.com/itm/188585858524</x:v>
      </x:c>
    </x:row>
    <x:row r="72" ht="77" customHeight="1">
      <x:c r="A72" s="3" t="str">
        <x:v>EQ-65</x:v>
      </x:c>
      <x:c r="B72" s="30" t="str">
        <x:v>Dell PowerEdge R730, 16-bay SFF, 2.50 GHz 24-core, 512 GB RAM, 16 caddies</x:v>
      </x:c>
      <x:c r="C72" s="38" t="n">
        <x:v>1</x:v>
      </x:c>
      <x:c r="D72" s="39" t="n">
        <x:v>2850.95</x:v>
      </x:c>
      <x:c r="E72" s="39" t="n">
        <x:v>0</x:v>
      </x:c>
      <x:c r="F72" s="40" t="n">
        <x:v>0</x:v>
      </x:c>
      <x:c r="G72" s="41" t="n">
        <x:f>IF(COUNT(C72:F72)=4,ROUND(C72*(D72+E72),0)+F72,"Missing input")</x:f>
        <x:v>2851</x:v>
      </x:c>
      <x:c r="H72" s="42" t="str">
        <x:v>none</x:v>
      </x:c>
      <x:c r="I72" s="30" t="str">
        <x:v>Acquired server; CPU/PSU variants, drives, installation, and measured wall draw unconfirmed. Excluded from configured-lab power totals</x:v>
      </x:c>
      <x:c r="J72" s="30" t="str">
        <x:v>Compute and add-ons</x:v>
      </x:c>
      <x:c r="K72" s="3"/>
      <x:c r="L72" s="32" t="str">
        <x:v>Acquired and reported September 28, 2026. Owner purchase price and exact CPU/PSU models were not supplied. TechMikeNY's matching 16-bay, 2.50 GHz 24-core, 512 GB, 16-caddie R730 listing showed $2,850.95 on September 28. This is a comparable market reference, not the amount paid. Caddies do not imply drives are installed.
https://www.ebay.com/str/techmikeny/Dell-PowerEdge-R730/_i.html?store_cat=15884377015</x:v>
      </x:c>
    </x:row>
    <x:row r="73" ht="77" customHeight="1">
      <x:c r="A73" s="16" t="str">
        <x:v>EQ-66</x:v>
      </x:c>
      <x:c r="B73" s="43" t="str">
        <x:v>Omada 10G network switch, exact model unconfirmed</x:v>
      </x:c>
      <x:c r="C73" s="38" t="n">
        <x:v>1</x:v>
      </x:c>
      <x:c r="D73" s="39" t="n">
        <x:v>239.99</x:v>
      </x:c>
      <x:c r="E73" s="39" t="n">
        <x:v>0</x:v>
      </x:c>
      <x:c r="F73" s="40" t="n">
        <x:v>0</x:v>
      </x:c>
      <x:c r="G73" s="41" t="n">
        <x:f>IF(COUNT(C73:F73)=4,ROUND(C73*(D73+E73),0)+F73,"Missing input")</x:f>
        <x:v>240</x:v>
      </x:c>
      <x:c r="H73" s="42" t="str">
        <x:v>none</x:v>
      </x:c>
      <x:c r="I73" s="30" t="str">
        <x:v>Acquired network switch; exact model, installation, and whether it augments or replaces the existing switch are unconfirmed. Excluded from configured-lab power totals</x:v>
      </x:c>
      <x:c r="J73" s="30" t="str">
        <x:v>Rack and shared</x:v>
      </x:c>
      <x:c r="K73" s="3"/>
      <x:c r="L73" s="32" t="str">
        <x:v>Acquired and reported September 28, 2026. Exact Omada model and paid price were not supplied. B&amp;H listed the eight-port 10G SFP+ SX3008F for $239.99 on September 28. This is a provisional comparable price, not identification of the acquired switch.
https://www.bhphotovideo.com/c/product/1684305-REG/tp_link_tl_sx3008f_jetstream_8_port_10ge.html</x:v>
      </x:c>
    </x:row>
    <x:row r="74" ht="24" customHeight="1">
      <x:c r="A74" s="3"/>
      <x:c r="B74" s="3"/>
      <x:c r="C74" s="3"/>
      <x:c r="D74" s="3"/>
      <x:c r="E74" s="3"/>
      <x:c r="F74" s="3"/>
      <x:c r="G74" s="3"/>
      <x:c r="H74" s="3"/>
      <x:c r="I74" s="3"/>
      <x:c r="J74" s="3"/>
      <x:c r="K74" s="3"/>
      <x:c r="L74" s="3"/>
    </x:row>
    <x:row r="75" ht="30" customHeight="1">
      <x:c r="A75" s="18" t="str">
        <x:v>Total equipment cost estimate</x:v>
      </x:c>
      <x:c r="B75" s="18"/>
      <x:c r="C75" s="18"/>
      <x:c r="D75" s="18"/>
      <x:c r="E75" s="18"/>
      <x:c r="F75" s="18"/>
      <x:c r="G75" s="19" t="n">
        <x:f>IF(COUNT(G8:G73)=ROWS(G8:G73),SUM(G8:G73),"Missing input")</x:f>
        <x:v>39335</x:v>
      </x:c>
      <x:c r="H75" s="18"/>
      <x:c r="I75" s="18"/>
      <x:c r="J75" s="18"/>
      <x:c r="K75" s="3"/>
      <x:c r="L75" s="3"/>
    </x:row>
    <x:row r="76" ht="24" customHeight="1">
      <x:c r="A76" s="3"/>
      <x:c r="B76" s="3"/>
      <x:c r="C76" s="3"/>
      <x:c r="D76" s="3"/>
      <x:c r="E76" s="3"/>
      <x:c r="F76" s="3"/>
      <x:c r="G76" s="3"/>
      <x:c r="H76" s="3"/>
      <x:c r="I76" s="3"/>
      <x:c r="J76" s="3"/>
      <x:c r="K76" s="3"/>
      <x:c r="L76" s="3"/>
    </x:row>
    <x:row r="77" ht="24" customHeight="1">
      <x:c r="A77" s="3"/>
      <x:c r="B77" s="3"/>
      <x:c r="C77" s="3"/>
      <x:c r="D77" s="3"/>
      <x:c r="E77" s="3"/>
      <x:c r="F77" s="3"/>
      <x:c r="G77" s="3"/>
      <x:c r="H77" s="3"/>
      <x:c r="I77" s="3"/>
      <x:c r="J77" s="3"/>
      <x:c r="K77" s="3"/>
      <x:c r="L77" s="3"/>
    </x:row>
    <x:row r="78" ht="24" customHeight="1">
      <x:c r="A78" s="3"/>
      <x:c r="B78" s="3"/>
      <x:c r="C78" s="3"/>
      <x:c r="D78" s="3"/>
      <x:c r="E78" s="3"/>
      <x:c r="F78" s="3"/>
      <x:c r="G78" s="3"/>
      <x:c r="H78" s="3"/>
      <x:c r="I78" s="3"/>
      <x:c r="J78" s="3"/>
      <x:c r="K78" s="3"/>
      <x:c r="L78" s="3"/>
    </x:row>
  </x:sheetData>
  <x:conditionalFormatting sqref="G8:G73">
    <x:cfRule type="containsText" dxfId="0" priority="1" operator="containsText" text="Missing input"/>
  </x:conditionalFormatting>
  <x:dataValidations count="2">
    <x:dataValidation type="whole" operator="greaterThanOrEqual" sqref="C8:C73">
      <x:formula1>0</x:formula1>
    </x:dataValidation>
    <x:dataValidation type="decimal" operator="greaterThanOrEqual" sqref="D8:E73">
      <x:formula1>0</x:formula1>
    </x:dataValidation>
  </x:dataValidations>
  <x:pageMargins left="0.7" right="0.7" top="0.75" bottom="0.75" header="0.3" footer="0.3"/>
  <x:tableParts count="1">
    <x:tablePart xmlns:r="http://schemas.openxmlformats.org/officeDocument/2006/relationships" r:id="R4ab3dc38ded14e76"/>
  </x:tableParts>
</x:worksheet>
</file>

<file path=xl/worksheets/sheet3.xml><?xml version="1.0" encoding="utf-8"?>
<x:worksheet xmlns:x="http://schemas.openxmlformats.org/spreadsheetml/2006/main">
  <x:sheetViews>
    <x:sheetView showGridLines="0" workbookViewId="0">
      <x:pane xSplit="2" ySplit="7" topLeftCell="C8" activePane="bottomRight" state="frozen"/>
    </x:sheetView>
  </x:sheetViews>
  <x:sheetFormatPr defaultRowHeight="15"/>
  <x:cols>
    <x:col min="1" max="1" width="17" hidden="0" customWidth="1"/>
    <x:col min="2" max="2" width="47" hidden="0" customWidth="1"/>
    <x:col min="3" max="3" width="19" hidden="0" customWidth="1"/>
    <x:col min="4" max="4" width="13" hidden="0" customWidth="1"/>
    <x:col min="5" max="5" width="13" hidden="0" customWidth="1"/>
    <x:col min="6" max="6" width="13" hidden="0" customWidth="1"/>
    <x:col min="7" max="7" width="72" hidden="0" customWidth="1"/>
    <x:col min="8" max="8" width="3" hidden="0" customWidth="1"/>
    <x:col min="9" max="9" width="78" hidden="0" customWidth="1"/>
  </x:cols>
  <x:sheetData>
    <x:row r="1" ht="24" customHeight="1">
      <x:c r="A1" s="3"/>
      <x:c r="B1" s="3"/>
      <x:c r="C1" s="3"/>
      <x:c r="D1" s="3"/>
      <x:c r="E1" s="3"/>
      <x:c r="F1" s="3"/>
      <x:c r="G1" s="3"/>
      <x:c r="H1" s="3"/>
      <x:c r="I1" s="3"/>
    </x:row>
    <x:row r="2" ht="24" customHeight="1">
      <x:c r="A2" s="4" t="str">
        <x:v>Power model</x:v>
      </x:c>
      <x:c r="B2" s="3"/>
      <x:c r="C2" s="3"/>
      <x:c r="D2" s="3"/>
      <x:c r="E2" s="3"/>
      <x:c r="F2" s="3"/>
      <x:c r="G2" s="3"/>
      <x:c r="H2" s="3"/>
      <x:c r="I2" s="3"/>
    </x:row>
    <x:row r="3" ht="24" customHeight="1">
      <x:c r="A3" s="5"/>
      <x:c r="B3" s="5"/>
      <x:c r="C3" s="5"/>
      <x:c r="D3" s="5"/>
      <x:c r="E3" s="5"/>
      <x:c r="F3" s="5"/>
      <x:c r="G3" s="5"/>
      <x:c r="H3" s="3"/>
      <x:c r="I3" s="3"/>
    </x:row>
    <x:row r="4" ht="24" customHeight="1">
      <x:c r="A4" s="20" t="str">
        <x:v>Watts at the wall per group, including the parts described. Do not multiply by inventory quantity.</x:v>
      </x:c>
      <x:c r="B4" s="3"/>
      <x:c r="C4" s="3"/>
      <x:c r="D4" s="3"/>
      <x:c r="E4" s="3"/>
      <x:c r="F4" s="3"/>
      <x:c r="G4" s="3"/>
      <x:c r="H4" s="3"/>
      <x:c r="I4" s="3"/>
    </x:row>
    <x:row r="5" ht="24" customHeight="1">
      <x:c r="A5" s="20" t="str">
        <x:v>Bench additions expand the core cluster into the whole-lab scenario. Spare and uninstalled swap cards are excluded.</x:v>
      </x:c>
      <x:c r="B5" s="3"/>
      <x:c r="C5" s="3"/>
      <x:c r="D5" s="3"/>
      <x:c r="E5" s="3"/>
      <x:c r="F5" s="3"/>
      <x:c r="G5" s="3"/>
      <x:c r="H5" s="3"/>
      <x:c r="I5" s="3"/>
    </x:row>
    <x:row r="6" ht="24" customHeight="1">
      <x:c r="A6" s="3"/>
      <x:c r="B6" s="3"/>
      <x:c r="C6" s="3"/>
      <x:c r="D6" s="3"/>
      <x:c r="E6" s="3"/>
      <x:c r="F6" s="3"/>
      <x:c r="G6" s="3"/>
      <x:c r="H6" s="3"/>
      <x:c r="I6" s="3"/>
    </x:row>
    <x:row r="7" ht="38" customHeight="1">
      <x:c r="A7" s="13" t="str">
        <x:v>Power group ID</x:v>
      </x:c>
      <x:c r="B7" s="23" t="str">
        <x:v>Equipment group</x:v>
      </x:c>
      <x:c r="C7" s="23" t="str">
        <x:v>Scope</x:v>
      </x:c>
      <x:c r="D7" s="23" t="str">
        <x:v>Idle (W)</x:v>
      </x:c>
      <x:c r="E7" s="23" t="str">
        <x:v>Working (W)</x:v>
      </x:c>
      <x:c r="F7" s="23" t="str">
        <x:v>Heavy (W)</x:v>
      </x:c>
      <x:c r="G7" s="14" t="str">
        <x:v>Included equipment and estimate basis</x:v>
      </x:c>
      <x:c r="H7" s="3"/>
      <x:c r="I7" s="29" t="str">
        <x:v>Supporting reference</x:v>
      </x:c>
    </x:row>
    <x:row r="8" ht="76" customHeight="1">
      <x:c r="A8" s="3" t="str">
        <x:v>sparks</x:v>
      </x:c>
      <x:c r="B8" s="30" t="str">
        <x:v>3 × DGX Spark</x:v>
      </x:c>
      <x:c r="C8" s="30" t="str">
        <x:v>Core</x:v>
      </x:c>
      <x:c r="D8" s="45" t="n">
        <x:v>105</x:v>
      </x:c>
      <x:c r="E8" s="45" t="n">
        <x:v>215</x:v>
      </x:c>
      <x:c r="F8" s="47" t="n">
        <x:v>570</x:v>
      </x:c>
      <x:c r="G8" s="30" t="str">
        <x:v>Includes all three systems and their internal storage. Idle: 35 W each. Working: two at 90 W and one at 35 W. Heavy: 190 W each.</x:v>
      </x:c>
      <x:c r="H8" s="3"/>
      <x:c r="I8" s="32" t="str">
        <x:v>ServeTheHome: DGX Spark review and power testing
https://www.servethehome.com/nvidia-dgx-spark-review-the-gb10-machine-is-so-freaking-cool/4/
Tom’s Hardware: DGX Spark idle-power update
https://www.tomshardware.com/tech-industry/artificial-intelligence/nvidia-dgx-spark-update-cuts-idle-power-by-32-percent-or-more-hot-plug-detection-on-connectx-nic-makes-for-a-more-efficient-ai-workstation</x:v>
      </x:c>
    </x:row>
    <x:row r="9" ht="76" customHeight="1">
      <x:c r="A9" s="3" t="str">
        <x:v>msa2</x:v>
      </x:c>
      <x:c r="B9" s="30" t="str">
        <x:v>MS-A2: Ryzen 9 9955HX, 96 GB, all 3 SSDs</x:v>
      </x:c>
      <x:c r="C9" s="30" t="str">
        <x:v>Core</x:v>
      </x:c>
      <x:c r="D9" s="45" t="n">
        <x:v>30</x:v>
      </x:c>
      <x:c r="E9" s="45" t="n">
        <x:v>60</x:v>
      </x:c>
      <x:c r="F9" s="47" t="n">
        <x:v>140</x:v>
      </x:c>
      <x:c r="G9" s="30" t="str">
        <x:v>Includes 96 GB RAM and all three SSDs, with extra allowance over the review configuration.</x:v>
      </x:c>
      <x:c r="H9" s="3"/>
      <x:c r="I9" s="32" t="str">
        <x:v>Notebookcheck: MINISFORUM MS-A2 review
https://www.notebookcheck.net/Minisforum-MS-A2-review-Compact-AMD-mini-PC-with-workstation-ambitions-and-GPU-upgrade-option.1062179.0.html</x:v>
      </x:c>
    </x:row>
    <x:row r="10" ht="76" customHeight="1">
      <x:c r="A10" s="3" t="str">
        <x:v>n150</x:v>
      </x:c>
      <x:c r="B10" s="30" t="str">
        <x:v>Beelink N150: 16 GB, SSD + 5 TB USB HDD</x:v>
      </x:c>
      <x:c r="C10" s="30" t="str">
        <x:v>Core</x:v>
      </x:c>
      <x:c r="D10" s="45" t="n">
        <x:v>14</x:v>
      </x:c>
      <x:c r="E10" s="45" t="n">
        <x:v>18</x:v>
      </x:c>
      <x:c r="F10" s="47" t="n">
        <x:v>30</x:v>
      </x:c>
      <x:c r="G10" s="30" t="str">
        <x:v>Includes the mini PC, internal SSD, and a spinning 5 TB USB hard drive. Estimated from the components.</x:v>
      </x:c>
      <x:c r="H10" s="3"/>
      <x:c r="I10" s="32" t="str">
        <x:v>Component-based planning estimate from the September 12, 2026 power notes.</x:v>
      </x:c>
    </x:row>
    <x:row r="11" ht="76" customHeight="1">
      <x:c r="A11" s="3" t="str">
        <x:v>k15</x:v>
      </x:c>
      <x:c r="B11" s="30" t="str">
        <x:v>GMKtec K15: 32 GB, internal SSD + 4 TB NVMe</x:v>
      </x:c>
      <x:c r="C11" s="30" t="str">
        <x:v>Core</x:v>
      </x:c>
      <x:c r="D11" s="45" t="n">
        <x:v>12</x:v>
      </x:c>
      <x:c r="E11" s="45" t="n">
        <x:v>25</x:v>
      </x:c>
      <x:c r="F11" s="47" t="n">
        <x:v>55</x:v>
      </x:c>
      <x:c r="G11" s="30" t="str">
        <x:v>Includes both internal drives. The external GPU dock is counted separately.</x:v>
      </x:c>
      <x:c r="H11" s="3"/>
      <x:c r="I11" s="32" t="str">
        <x:v>Notebookcheck: GMK NucBox K15 review
https://www.notebookcheck.net/GMK-NucBox-K15-review-Affordable-mini-PC-with-an-oversized-design.1214008.0.html</x:v>
      </x:c>
    </x:row>
    <x:row r="12" ht="76" customHeight="1">
      <x:c r="A12" s="3" t="str">
        <x:v>nas</x:v>
      </x:c>
      <x:c r="B12" s="30" t="str">
        <x:v>QNAP TS-464: 4 × 8 TB HDDs + 4 TB NVMe</x:v>
      </x:c>
      <x:c r="C12" s="30" t="str">
        <x:v>Core</x:v>
      </x:c>
      <x:c r="D12" s="45" t="n">
        <x:v>45</x:v>
      </x:c>
      <x:c r="E12" s="45" t="n">
        <x:v>55</x:v>
      </x:c>
      <x:c r="F12" s="47" t="n">
        <x:v>70</x:v>
      </x:c>
      <x:c r="G12" s="30" t="str">
        <x:v>Includes four spinning hard drives, the NVMe tier, enclosure, and fan. Higher loads allow for transfers and RAID activity.</x:v>
      </x:c>
      <x:c r="H12" s="3"/>
      <x:c r="I12" s="32" t="str">
        <x:v>QNAP: TS-464 hardware specifications
https://www.qnap.com/en-us/product/ts-464/specs/hardware</x:v>
      </x:c>
    </x:row>
    <x:row r="13" ht="76" customHeight="1">
      <x:c r="A13" s="3" t="str">
        <x:v>switch</x:v>
      </x:c>
      <x:c r="B13" s="30" t="str">
        <x:v>NETGEAR GS108E</x:v>
      </x:c>
      <x:c r="C13" s="30" t="str">
        <x:v>Core</x:v>
      </x:c>
      <x:c r="D13" s="45" t="n">
        <x:v>3</x:v>
      </x:c>
      <x:c r="E13" s="45" t="n">
        <x:v>4</x:v>
      </x:c>
      <x:c r="F13" s="47" t="n">
        <x:v>5</x:v>
      </x:c>
      <x:c r="G13" s="30" t="str">
        <x:v>Eight Gigabit ports, VLAN support, fanless, and non-PoE. The 3–5 W estimate allows for connected ports and the power adapter.</x:v>
      </x:c>
      <x:c r="H13" s="3"/>
      <x:c r="I13" s="32" t="str">
        <x:v>NETGEAR: GS108E specifications
https://www.netgear.com/business/wired/switches/easy-smart/gs108e/</x:v>
      </x:c>
    </x:row>
    <x:row r="14" ht="76" customHeight="1">
      <x:c r="A14" s="3" t="str">
        <x:v>gpu</x:v>
      </x:c>
      <x:c r="B14" s="30" t="str">
        <x:v>DEG2 + V100 32 GB + 2 TB NVMe + 4 Noctua fans + GF A3 PSU losses</x:v>
      </x:c>
      <x:c r="C14" s="30" t="str">
        <x:v>Bench addition</x:v>
      </x:c>
      <x:c r="D14" s="45" t="n">
        <x:v>45</x:v>
      </x:c>
      <x:c r="E14" s="45" t="n">
        <x:v>170</x:v>
      </x:c>
      <x:c r="F14" s="47" t="n">
        <x:v>295</x:v>
      </x:c>
      <x:c r="G14" s="30" t="str">
        <x:v>Includes one V100, the DEG2, 2 TB SSD, four Noctua fans, and PSU losses. Heavy load allows 250 W for the GPU; the K15 is separate.</x:v>
      </x:c>
      <x:c r="H14" s="3"/>
      <x:c r="I14" s="32" t="str">
        <x:v>NVIDIA: Tesla V100 specifications
https://www.nvidia.com/en-gb/data-center/tesla-v100/
Noctua: NF-A4x20 PWM specifications
https://www.noctua.at/en/products/nf-a4x20-pwm/specifications</x:v>
      </x:c>
    </x:row>
    <x:row r="15" ht="76" customHeight="1">
      <x:c r="A15" s="3" t="str">
        <x:v>i5</x:v>
      </x:c>
      <x:c r="B15" s="30" t="str">
        <x:v>Custom i5 microbench: 8 GB + HDD, excluding FPGA</x:v>
      </x:c>
      <x:c r="C15" s="30" t="str">
        <x:v>Bench addition</x:v>
      </x:c>
      <x:c r="D15" s="45" t="n">
        <x:v>30</x:v>
      </x:c>
      <x:c r="E15" s="45" t="n">
        <x:v>50</x:v>
      </x:c>
      <x:c r="F15" s="47" t="n">
        <x:v>95</x:v>
      </x:c>
      <x:c r="G15" s="30" t="str">
        <x:v>Includes the i5 host, 8 GB RAM, HDD, and PSU losses. The FPGA has its own row. Estimated from the components.</x:v>
      </x:c>
      <x:c r="H15" s="3"/>
      <x:c r="I15" s="32" t="str">
        <x:v>Component-based planning estimate from the September 12, 2026 power notes.</x:v>
      </x:c>
    </x:row>
    <x:row r="16" ht="76" customHeight="1">
      <x:c r="A16" s="3" t="str">
        <x:v>fpga</x:v>
      </x:c>
      <x:c r="B16" s="30" t="str">
        <x:v>One installed PCIe FPGA card</x:v>
      </x:c>
      <x:c r="C16" s="30" t="str">
        <x:v>Bench addition</x:v>
      </x:c>
      <x:c r="D16" s="45" t="n">
        <x:v>12</x:v>
      </x:c>
      <x:c r="E16" s="45" t="n">
        <x:v>25</x:v>
      </x:c>
      <x:c r="F16" s="47" t="n">
        <x:v>45</x:v>
      </x:c>
      <x:c r="G16" s="30" t="str">
        <x:v>One installed PCIe card, using the Stratix V as the example. Power varies with the card and bitstream.</x:v>
      </x:c>
      <x:c r="H16" s="3"/>
      <x:c r="I16" s="32" t="str">
        <x:v>Component-based planning estimate from the September 12, 2026 power notes.</x:v>
      </x:c>
    </x:row>
    <x:row r="17" ht="76" customHeight="1">
      <x:c r="A17" s="3" t="str">
        <x:v>tang</x:v>
      </x:c>
      <x:c r="B17" s="30" t="str">
        <x:v>TANG Primer 20K</x:v>
      </x:c>
      <x:c r="C17" s="30" t="str">
        <x:v>Bench addition</x:v>
      </x:c>
      <x:c r="D17" s="45" t="n">
        <x:v>2</x:v>
      </x:c>
      <x:c r="E17" s="45" t="n">
        <x:v>3</x:v>
      </x:c>
      <x:c r="F17" s="47" t="n">
        <x:v>5</x:v>
      </x:c>
      <x:c r="G17" s="30" t="str">
        <x:v>USB-powered board, counted separately from the PCIe FPGA.</x:v>
      </x:c>
      <x:c r="H17" s="3"/>
      <x:c r="I17" s="32" t="str">
        <x:v>Component-based planning estimate from the September 12, 2026 power notes.</x:v>
      </x:c>
    </x:row>
    <x:row r="18" ht="76" customHeight="1">
      <x:c r="A18" s="3" t="str">
        <x:v>orangepi</x:v>
      </x:c>
      <x:c r="B18" s="30" t="str">
        <x:v>Orange Pi 6</x:v>
      </x:c>
      <x:c r="C18" s="30" t="str">
        <x:v>Bench addition</x:v>
      </x:c>
      <x:c r="D18" s="45" t="n">
        <x:v>12</x:v>
      </x:c>
      <x:c r="E18" s="45" t="n">
        <x:v>22</x:v>
      </x:c>
      <x:c r="F18" s="47" t="n">
        <x:v>40</x:v>
      </x:c>
      <x:c r="G18" s="30" t="str">
        <x:v>Includes the board, storage, cooling, and power adapter. Estimated from the components.</x:v>
      </x:c>
      <x:c r="H18" s="3"/>
      <x:c r="I18" s="32" t="str">
        <x:v>Component-based planning estimate from the September 12, 2026 power notes.</x:v>
      </x:c>
    </x:row>
    <x:row r="19" ht="76" customHeight="1">
      <x:c r="A19" s="3" t="str">
        <x:v>m5</x:v>
      </x:c>
      <x:c r="B19" s="30" t="str">
        <x:v>M5Stack ESP32-S3 device</x:v>
      </x:c>
      <x:c r="C19" s="30" t="str">
        <x:v>Bench addition</x:v>
      </x:c>
      <x:c r="D19" s="45" t="n">
        <x:v>1.5</x:v>
      </x:c>
      <x:c r="E19" s="45" t="n">
        <x:v>2</x:v>
      </x:c>
      <x:c r="F19" s="47" t="n">
        <x:v>3</x:v>
      </x:c>
      <x:c r="G19" s="30" t="str">
        <x:v>Includes the ESP32-S3 device and its peripherals. Estimated from the components.</x:v>
      </x:c>
      <x:c r="H19" s="3"/>
      <x:c r="I19" s="32" t="str">
        <x:v>Component-based planning estimate from the September 12, 2026 power notes.</x:v>
      </x:c>
    </x:row>
    <x:row r="20" ht="76" customHeight="1">
      <x:c r="A20" s="3" t="str">
        <x:v>llm</x:v>
      </x:c>
      <x:c r="B20" s="30" t="str">
        <x:v>M5Stack AX630C LLM module</x:v>
      </x:c>
      <x:c r="C20" s="30" t="str">
        <x:v>Bench addition</x:v>
      </x:c>
      <x:c r="D20" s="45" t="n">
        <x:v>1</x:v>
      </x:c>
      <x:c r="E20" s="45" t="n">
        <x:v>2.5</x:v>
      </x:c>
      <x:c r="F20" s="47" t="n">
        <x:v>3</x:v>
      </x:c>
      <x:c r="G20" s="30" t="str">
        <x:v>Includes the AX630C module and power-conversion allowance. The M5Stack host is separate.</x:v>
      </x:c>
      <x:c r="H20" s="3"/>
      <x:c r="I20" s="32" t="str">
        <x:v>M5Stack: Module LLM documentation
https://docs.m5stack.com/en/module/Module-LLM</x:v>
      </x:c>
    </x:row>
    <x:row r="21" ht="76" customHeight="1">
      <x:c r="A21" s="3" t="str">
        <x:v>blade</x:v>
      </x:c>
      <x:c r="B21" s="30" t="str">
        <x:v>Agent Blade: all 9 ESP32 nodes + SD NAND</x:v>
      </x:c>
      <x:c r="C21" s="30" t="str">
        <x:v>Bench addition</x:v>
      </x:c>
      <x:c r="D21" s="45" t="n">
        <x:v>6</x:v>
      </x:c>
      <x:c r="E21" s="45" t="n">
        <x:v>12</x:v>
      </x:c>
      <x:c r="F21" s="47" t="n">
        <x:v>20</x:v>
      </x:c>
      <x:c r="G21" s="30" t="str">
        <x:v>Projected draw for all nine ESP32 nodes, SD NAND, and board power conversion. Working: about 0.8 W per S3 and 1.5 W per P4, plus 2.7 W overhead.</x:v>
      </x:c>
      <x:c r="H21" s="3"/>
      <x:c r="I21" s="32" t="str">
        <x:v>Component-based planning estimate from the September 12, 2026 power notes.</x:v>
      </x:c>
    </x:row>
    <x:row r="22" ht="76" customHeight="1">
      <x:c r="A22" s="3" t="str">
        <x:v>epaper</x:v>
      </x:c>
      <x:c r="B22" s="30" t="str">
        <x:v>Seeed E1001 ePaper / ESP32 display</x:v>
      </x:c>
      <x:c r="C22" s="30" t="str">
        <x:v>Core</x:v>
      </x:c>
      <x:c r="D22" s="45" t="n">
        <x:v>0.3</x:v>
      </x:c>
      <x:c r="E22" s="45" t="n">
        <x:v>0.5</x:v>
      </x:c>
      <x:c r="F22" s="47" t="n">
        <x:v>1</x:v>
      </x:c>
      <x:c r="G22" s="30" t="str">
        <x:v>Periodic screen updates with sleep between refreshes.</x:v>
      </x:c>
      <x:c r="H22" s="3"/>
      <x:c r="I22" s="32" t="str">
        <x:v>Component-based planning estimate from the September 12, 2026 power notes.</x:v>
      </x:c>
    </x:row>
    <x:row r="23" ht="76" customHeight="1">
      <x:c r="A23" s="3" t="str">
        <x:v>screen</x:v>
      </x:c>
      <x:c r="B23" s="30" t="str">
        <x:v>7.84-inch rack touchscreen</x:v>
      </x:c>
      <x:c r="C23" s="30" t="str">
        <x:v>Core</x:v>
      </x:c>
      <x:c r="D23" s="45" t="n">
        <x:v>5</x:v>
      </x:c>
      <x:c r="E23" s="45" t="n">
        <x:v>7</x:v>
      </x:c>
      <x:c r="F23" s="47" t="n">
        <x:v>8</x:v>
      </x:c>
      <x:c r="G23" s="30" t="str">
        <x:v>Screen on; brightness affects consumption.</x:v>
      </x:c>
      <x:c r="H23" s="3"/>
      <x:c r="I23" s="32" t="str">
        <x:v>Component-based planning estimate from the September 12, 2026 power notes.</x:v>
      </x:c>
    </x:row>
    <x:row r="24" ht="76" customHeight="1">
      <x:c r="A24" s="3" t="str">
        <x:v>kvm</x:v>
      </x:c>
      <x:c r="B24" s="30" t="str">
        <x:v>KC-KVM801 + keyboard and mouse</x:v>
      </x:c>
      <x:c r="C24" s="30" t="str">
        <x:v>Core</x:v>
      </x:c>
      <x:c r="D24" s="45" t="n">
        <x:v>3</x:v>
      </x:c>
      <x:c r="E24" s="45" t="n">
        <x:v>4</x:v>
      </x:c>
      <x:c r="F24" s="47" t="n">
        <x:v>5</x:v>
      </x:c>
      <x:c r="G24" s="30" t="str">
        <x:v>Includes the KVM electronics, keyboard, and mouse.</x:v>
      </x:c>
      <x:c r="H24" s="3"/>
      <x:c r="I24" s="32" t="str">
        <x:v>Component-based planning estimate from the September 12, 2026 power notes.</x:v>
      </x:c>
    </x:row>
    <x:row r="25" ht="76" customHeight="1">
      <x:c r="A25" s="3" t="str">
        <x:v>capture</x:v>
      </x:c>
      <x:c r="B25" s="30" t="str">
        <x:v>HDMI capture + connected recovery USB devices</x:v>
      </x:c>
      <x:c r="C25" s="30" t="str">
        <x:v>Core</x:v>
      </x:c>
      <x:c r="D25" s="45" t="n">
        <x:v>1</x:v>
      </x:c>
      <x:c r="E25" s="45" t="n">
        <x:v>3</x:v>
      </x:c>
      <x:c r="F25" s="47" t="n">
        <x:v>4</x:v>
      </x:c>
      <x:c r="G25" s="30" t="str">
        <x:v>Includes connected capture and USB devices.</x:v>
      </x:c>
      <x:c r="H25" s="3"/>
      <x:c r="I25" s="32" t="str">
        <x:v>Component-based planning estimate from the September 12, 2026 power notes.</x:v>
      </x:c>
    </x:row>
    <x:row r="26" ht="76" customHeight="1">
      <x:c r="A26" s="3" t="str">
        <x:v>fans</x:v>
      </x:c>
      <x:c r="B26" s="30" t="str">
        <x:v>2 × 120 mm rack fans + their DC supply</x:v>
      </x:c>
      <x:c r="C26" s="30" t="str">
        <x:v>Core</x:v>
      </x:c>
      <x:c r="D26" s="45" t="n">
        <x:v>4</x:v>
      </x:c>
      <x:c r="E26" s="45" t="n">
        <x:v>5</x:v>
      </x:c>
      <x:c r="F26" s="47" t="n">
        <x:v>7</x:v>
      </x:c>
      <x:c r="G26" s="30" t="str">
        <x:v>Both rack fans and their DC supply. GPU cooling is included in the dock row.</x:v>
      </x:c>
      <x:c r="H26" s="3"/>
      <x:c r="I26" s="32" t="str">
        <x:v>Component-based planning estimate from the September 12, 2026 power notes.</x:v>
      </x:c>
    </x:row>
    <x:row r="27" ht="76" customHeight="1">
      <x:c r="A27" s="3" t="str">
        <x:v>meter</x:v>
      </x:c>
      <x:c r="B27" s="30" t="str">
        <x:v>PDU and volt/amp/watt/kWh meter electronics</x:v>
      </x:c>
      <x:c r="C27" s="30" t="str">
        <x:v>Core</x:v>
      </x:c>
      <x:c r="D27" s="45" t="n">
        <x:v>1.5</x:v>
      </x:c>
      <x:c r="E27" s="45" t="n">
        <x:v>2</x:v>
      </x:c>
      <x:c r="F27" s="47" t="n">
        <x:v>2</x:v>
      </x:c>
      <x:c r="G27" s="30" t="str">
        <x:v>Power used by the meter and PDU electronics.</x:v>
      </x:c>
      <x:c r="H27" s="3"/>
      <x:c r="I27" s="32" t="str">
        <x:v>Component-based planning estimate from the September 12, 2026 power notes.</x:v>
      </x:c>
    </x:row>
    <x:row r="28" ht="76" customHeight="1">
      <x:c r="A28" s="3" t="str">
        <x:v>ups</x:v>
      </x:c>
      <x:c r="B28" s="30" t="str">
        <x:v>CyberPower 750 VA UPS overhead</x:v>
      </x:c>
      <x:c r="C28" s="30" t="str">
        <x:v>Core</x:v>
      </x:c>
      <x:c r="D28" s="45" t="n">
        <x:v>6</x:v>
      </x:c>
      <x:c r="E28" s="45" t="n">
        <x:v>8</x:v>
      </x:c>
      <x:c r="F28" s="47" t="n">
        <x:v>10</x:v>
      </x:c>
      <x:c r="G28" s="30" t="str">
        <x:v>UPS losses and maintenance charging, assuming an essential-load branch. Excludes battery recharge after an outage.</x:v>
      </x:c>
      <x:c r="H28" s="3"/>
      <x:c r="I28" s="32" t="str">
        <x:v>Component-based planning estimate from the September 12, 2026 power notes.</x:v>
      </x:c>
    </x:row>
    <x:row r="29" ht="24" customHeight="1">
      <x:c r="A29" s="3"/>
      <x:c r="B29" s="3"/>
      <x:c r="C29" s="3"/>
      <x:c r="D29" s="3"/>
      <x:c r="E29" s="3"/>
      <x:c r="F29" s="3"/>
      <x:c r="G29" s="3"/>
      <x:c r="H29" s="3"/>
      <x:c r="I29" s="3"/>
    </x:row>
    <x:row r="30" ht="24" customHeight="1">
      <x:c r="A30" s="3"/>
      <x:c r="B30" s="3"/>
      <x:c r="C30" s="3"/>
      <x:c r="D30" s="3"/>
      <x:c r="E30" s="3"/>
      <x:c r="F30" s="3"/>
      <x:c r="G30" s="3"/>
      <x:c r="H30" s="3"/>
      <x:c r="I30" s="3"/>
    </x:row>
    <x:row r="31" ht="30" customHeight="1">
      <x:c r="A31" s="18" t="str">
        <x:v>Core cluster</x:v>
      </x:c>
      <x:c r="B31" s="18"/>
      <x:c r="C31" s="18"/>
      <x:c r="D31" s="46" t="n">
        <x:f>IF(COUNT(D8:D28)=ROWS(D8:D28),SUMIFS(D8:D28,C8:C28,"Core"),"Missing input")</x:f>
        <x:v>229.8</x:v>
      </x:c>
      <x:c r="E31" s="46" t="n">
        <x:f>IF(COUNT(E8:E28)=ROWS(E8:E28),SUMIFS(E8:E28,C8:C28,"Core"),"Missing input")</x:f>
        <x:v>406.5</x:v>
      </x:c>
      <x:c r="F31" s="46" t="n">
        <x:f>IF(COUNT(F8:F28)=ROWS(F8:F28),SUMIFS(F8:F28,C8:C28,"Core"),"Missing input")</x:f>
        <x:v>907</x:v>
      </x:c>
      <x:c r="G31" s="18"/>
      <x:c r="H31" s="3"/>
      <x:c r="I31" s="3"/>
    </x:row>
    <x:row r="32" ht="30" customHeight="1">
      <x:c r="A32" s="18" t="str">
        <x:v>Whole lab</x:v>
      </x:c>
      <x:c r="B32" s="18"/>
      <x:c r="C32" s="18"/>
      <x:c r="D32" s="46" t="n">
        <x:f>IF(COUNT(D8:D28)=ROWS(D8:D28),SUM(D8:D28),"Missing input")</x:f>
        <x:v>339.3</x:v>
      </x:c>
      <x:c r="E32" s="46" t="n">
        <x:f>IF(COUNT(E8:E28)=ROWS(E8:E28),SUM(E8:E28),"Missing input")</x:f>
        <x:v>693</x:v>
      </x:c>
      <x:c r="F32" s="46" t="n">
        <x:f>IF(COUNT(F8:F28)=ROWS(F8:F28),SUM(F8:F28),"Missing input")</x:f>
        <x:v>1413</x:v>
      </x:c>
      <x:c r="G32" s="18"/>
      <x:c r="H32" s="3"/>
      <x:c r="I32" s="3"/>
    </x:row>
    <x:row r="33" ht="24" customHeight="1">
      <x:c r="A33" s="3"/>
      <x:c r="B33" s="3"/>
      <x:c r="C33" s="3"/>
      <x:c r="D33" s="3"/>
      <x:c r="E33" s="3"/>
      <x:c r="F33" s="3"/>
      <x:c r="G33" s="3"/>
      <x:c r="H33" s="3"/>
      <x:c r="I33" s="3"/>
    </x:row>
    <x:row r="34" ht="24" customHeight="1">
      <x:c r="A34" s="20" t="str">
        <x:v>Room cooling, household router, and battery recharge after an outage are excluded.</x:v>
      </x:c>
      <x:c r="B34" s="3"/>
      <x:c r="C34" s="3"/>
      <x:c r="D34" s="3"/>
      <x:c r="E34" s="3"/>
      <x:c r="F34" s="3"/>
      <x:c r="G34" s="3"/>
      <x:c r="H34" s="3"/>
      <x:c r="I34" s="3"/>
    </x:row>
    <x:row r="35" ht="24" customHeight="1">
      <x:c r="A35" s="20" t="str">
        <x:v>UPS overhead assumes essential loads only. The 850 W dock PSU label is its rating, not consumption.</x:v>
      </x:c>
      <x:c r="B35" s="3"/>
      <x:c r="C35" s="3"/>
      <x:c r="D35" s="3"/>
      <x:c r="E35" s="3"/>
      <x:c r="F35" s="3"/>
      <x:c r="G35" s="3"/>
      <x:c r="H35" s="3"/>
      <x:c r="I35" s="3"/>
    </x:row>
    <x:row r="36" ht="24" customHeight="1">
      <x:c r="A36" s="3"/>
      <x:c r="B36" s="3"/>
      <x:c r="C36" s="3"/>
      <x:c r="D36" s="3"/>
      <x:c r="E36" s="3"/>
      <x:c r="F36" s="3"/>
      <x:c r="G36" s="3"/>
      <x:c r="H36" s="3"/>
      <x:c r="I36" s="3"/>
    </x:row>
    <x:row r="37" ht="24" customHeight="1">
      <x:c r="A37" s="3"/>
      <x:c r="B37" s="3"/>
      <x:c r="C37" s="3"/>
      <x:c r="D37" s="3"/>
      <x:c r="E37" s="3"/>
      <x:c r="F37" s="3"/>
      <x:c r="G37" s="3"/>
      <x:c r="H37" s="3"/>
      <x:c r="I37" s="3"/>
    </x:row>
    <x:row r="38" ht="24" customHeight="1">
      <x:c r="A38" s="3"/>
      <x:c r="B38" s="3"/>
      <x:c r="C38" s="3"/>
      <x:c r="D38" s="3"/>
      <x:c r="E38" s="3"/>
      <x:c r="F38" s="3"/>
      <x:c r="G38" s="3"/>
      <x:c r="H38" s="3"/>
      <x:c r="I38" s="3"/>
    </x:row>
  </x:sheetData>
  <x:dataValidations count="2">
    <x:dataValidation type="list" sqref="C8:C28">
      <x:formula1>"Core,Bench addition"</x:formula1>
    </x:dataValidation>
    <x:dataValidation type="decimal" operator="greaterThanOrEqual" sqref="D8:F28">
      <x:formula1>0</x:formula1>
    </x:dataValidation>
  </x:dataValidations>
  <x:pageMargins left="0.7" right="0.7" top="0.75" bottom="0.75" header="0.3" footer="0.3"/>
  <x:tableParts count="1">
    <x:tablePart xmlns:r="http://schemas.openxmlformats.org/officeDocument/2006/relationships" r:id="R4c445d9cb06747f3"/>
  </x:tableParts>
</x:worksheet>
</file>

<file path=xl/worksheets/sheet4.xml><?xml version="1.0" encoding="utf-8"?>
<x:worksheet xmlns:x="http://schemas.openxmlformats.org/spreadsheetml/2006/main">
  <x:sheetPr>
    <x:tabColor rgb="FFFF553D"/>
  </x:sheetPr>
  <x:sheetViews>
    <x:sheetView showGridLines="0" workbookViewId="0">
      <x:pane ySplit="6" topLeftCell="A7" activePane="bottomLeft" state="frozen"/>
    </x:sheetView>
  </x:sheetViews>
  <x:sheetFormatPr defaultRowHeight="15"/>
  <x:cols>
    <x:col min="1" max="1" width="13" hidden="0" customWidth="1"/>
    <x:col min="2" max="2" width="50" hidden="0" customWidth="1"/>
    <x:col min="3" max="3" width="16" hidden="0" customWidth="1"/>
    <x:col min="4" max="4" width="17" hidden="0" customWidth="1"/>
    <x:col min="5" max="5" width="58" hidden="0" customWidth="1"/>
    <x:col min="6" max="6" width="27" hidden="0" customWidth="1"/>
    <x:col min="7" max="7" width="95" hidden="0" customWidth="1"/>
  </x:cols>
  <x:sheetData>
    <x:row r="1" ht="24" customHeight="1">
      <x:c r="A1" s="3"/>
      <x:c r="B1" s="3"/>
      <x:c r="C1" s="3"/>
      <x:c r="D1" s="3"/>
      <x:c r="E1" s="3"/>
      <x:c r="F1" s="3"/>
      <x:c r="G1" s="3"/>
    </x:row>
    <x:row r="2" ht="24" customHeight="1">
      <x:c r="A2" s="4" t="str">
        <x:v>Device cost and power references</x:v>
      </x:c>
      <x:c r="B2" s="3"/>
      <x:c r="C2" s="3"/>
      <x:c r="D2" s="3"/>
      <x:c r="E2" s="3"/>
      <x:c r="F2" s="3"/>
      <x:c r="G2" s="3"/>
    </x:row>
    <x:row r="3" ht="24" customHeight="1">
      <x:c r="A3" s="20" t="str">
        <x:v>Prices are dated replacement references or explicit allowances, not necessarily purchase costs.</x:v>
      </x:c>
      <x:c r="B3" s="3"/>
      <x:c r="C3" s="3"/>
      <x:c r="D3" s="3"/>
      <x:c r="E3" s="3"/>
      <x:c r="F3" s="3"/>
      <x:c r="G3" s="3"/>
    </x:row>
    <x:row r="4" ht="24" customHeight="1">
      <x:c r="A4" s="20" t="str">
        <x:v>Power figures describe the device or output, as noted. None is added to the current configured-lab totals.</x:v>
      </x:c>
      <x:c r="B4" s="3"/>
      <x:c r="C4" s="3"/>
      <x:c r="D4" s="3"/>
      <x:c r="E4" s="3"/>
      <x:c r="F4" s="3"/>
      <x:c r="G4" s="3"/>
    </x:row>
    <x:row r="5" ht="24" customHeight="1">
      <x:c r="A5" s="3"/>
      <x:c r="B5" s="3"/>
      <x:c r="C5" s="3"/>
      <x:c r="D5" s="3"/>
      <x:c r="E5" s="3"/>
      <x:c r="F5" s="3"/>
      <x:c r="G5" s="3"/>
    </x:row>
    <x:row r="6" ht="38" customHeight="1">
      <x:c r="A6" s="13" t="str">
        <x:v>Item ID</x:v>
      </x:c>
      <x:c r="B6" s="23" t="str">
        <x:v>Equipment</x:v>
      </x:c>
      <x:c r="C6" s="23" t="str">
        <x:v>Unit reference (USD)</x:v>
      </x:c>
      <x:c r="D6" s="23" t="str">
        <x:v>Line estimate (USD)</x:v>
      </x:c>
      <x:c r="E6" s="23" t="str">
        <x:v>Power reference</x:v>
      </x:c>
      <x:c r="F6" s="23" t="str">
        <x:v>In current power totals?</x:v>
      </x:c>
      <x:c r="G6" s="14" t="str">
        <x:v>Price and power basis / sources</x:v>
      </x:c>
    </x:row>
    <x:row r="7" ht="135" customHeight="1">
      <x:c r="A7" s="49" t="str">
        <x:v>EQ-53</x:v>
      </x:c>
      <x:c r="B7" s="51" t="str">
        <x:v>NVIDIA P4 GPU, 8 GB memory</x:v>
      </x:c>
      <x:c r="C7" s="52" t="n">
        <x:f>Inventory!D60</x:f>
        <x:v>179.99</x:v>
      </x:c>
      <x:c r="D7" s="52" t="n">
        <x:f>Inventory!G60</x:f>
        <x:v>180</x:v>
      </x:c>
      <x:c r="E7" s="51" t="str">
        <x:v>50 or 75 W board-power design; idle draw and host overhead unknown</x:v>
      </x:c>
      <x:c r="F7" s="51" t="str">
        <x:v>No</x:v>
      </x:c>
      <x:c r="G7" s="51" t="str">
        <x:v>Dated refurbished replacement reference. Acquired September 13, 2026. Newegg listed a refurbished 8 GB Tesla P4 at $179.99 on September 18. Exact card condition and installation are unconfirmed.
Price: https://www.newegg.com/p/pl?N=100006519+100&amp;d=nvidia+tesla+p4+8gb
Power: NVIDIA Tesla P4 datasheet. These are design power options, not measured draw for this card.
https://www.nvidia.com/content/dam/en-zz/Solutions/Data-Center/tesla-product-literature/184457-Tesla-P4-Datasheet-NV-Final-Letter-Web.pdf</x:v>
      </x:c>
    </x:row>
    <x:row r="8" ht="135" customHeight="1">
      <x:c r="A8" s="49" t="str">
        <x:v>EQ-54</x:v>
      </x:c>
      <x:c r="B8" s="51" t="str">
        <x:v>CyberPower PR2200LCDSL Smart App Sinewave UPS, 2070 VA / 1980 W, 7 outlets, AVR, mini-tower</x:v>
      </x:c>
      <x:c r="C8" s="52" t="n">
        <x:f>Inventory!D61</x:f>
        <x:v>995</x:v>
      </x:c>
      <x:c r="D8" s="52" t="n">
        <x:f>Inventory!G61</x:f>
        <x:v>995</x:v>
      </x:c>
      <x:c r="E8" s="51" t="str">
        <x:v>6 W at no load; about 98% efficient at 25% output load and 99% at 50%</x:v>
      </x:c>
      <x:c r="F8" s="51" t="str">
        <x:v>No</x:v>
      </x:c>
      <x:c r="G8" s="51" t="str">
        <x:v>Owner-reported price, checked against current listing. Shannon reported $995 on September 18, 2026; DigiKey listed the exact model at $995.95. The owner-reported amount is retained as the cost reference. Installation and protected loads are unconfirmed.
Price: https://www.digikey.com/en/products/detail/cyber-power-systems-usa-inc/PR2200LCDSL/21527902 | https://www.cyberpowersystems.com/product/ups/smart-app-sinewave/pr2200lcdsl/
Power: ENERGY STAR test for PR2200LCDSL. Output capacity is 1,980 W, not wall draw. Overhead depends on attached load and whether this UPS replaces or supplements the 750 VA unit; battery recharge is excluded.
https://downloads.energystar.gov/bi/qplist/Uninterruptible_Power_Supplies_Product_List.pdf</x:v>
      </x:c>
    </x:row>
    <x:row r="9" ht="135" customHeight="1">
      <x:c r="A9" s="49" t="str">
        <x:v>EQ-55</x:v>
      </x:c>
      <x:c r="B9" s="51" t="str">
        <x:v>WEP 605D-III DC variable bench power supply, 60 V / 5 A</x:v>
      </x:c>
      <x:c r="C9" s="52" t="n">
        <x:f>Inventory!D62</x:f>
        <x:v>69</x:v>
      </x:c>
      <x:c r="D9" s="52" t="n">
        <x:f>Inventory!G62</x:f>
        <x:v>69</x:v>
      </x:c>
      <x:c r="E9" s="51" t="str">
        <x:v>Up to 300 W DC output; roughly 375 W AC input at full output if efficiency is 80%</x:v>
      </x:c>
      <x:c r="F9" s="51" t="str">
        <x:v>No</x:v>
      </x:c>
      <x:c r="G9" s="51" t="str">
        <x:v>Owner-reported price, checked against current listing. Shannon reported $69 on September 18, 2026; a current WEP 605D-III listing was $69.98. The owner-reported amount is retained as the cost reference.
Price: https://www.shopabunda.com/products/wep-605d-iii-dc-variable-power-supply-60-00v-5-000a-high-precision-bench-lab-power-supply-with-alligator-clips-for-anodizing-kit-electroplating-arduino-breadboard
Power: 60 V × 5 A gives 300 W maximum output. The 80% conversion-efficiency assumption comes from a comparable 60 V / 5 A bench supply, not a published WEP measurement. Actual wall draw follows the connected load.
https://www.farnell.com/datasheets/4459704.pdf</x:v>
      </x:c>
    </x:row>
    <x:row r="10" ht="135" customHeight="1">
      <x:c r="A10" s="49" t="str">
        <x:v>EQ-56</x:v>
      </x:c>
      <x:c r="B10" s="51" t="str">
        <x:v>Luckfox Pico Mini A</x:v>
      </x:c>
      <x:c r="C10" s="52" t="n">
        <x:f>Inventory!D63</x:f>
        <x:v>11.99</x:v>
      </x:c>
      <x:c r="D10" s="52" t="n">
        <x:f>Inventory!G63</x:f>
        <x:v>12</x:v>
      </x:c>
      <x:c r="E10" s="51" t="str">
        <x:v>About 1-2 W planning allowance when powered by USB-C; no model-specific draw published</x:v>
      </x:c>
      <x:c r="F10" s="51" t="str">
        <x:v>No</x:v>
      </x:c>
      <x:c r="G10" s="51" t="str">
        <x:v>Dated base-variant price reference. Luckfox listed the Mini A base board at $11.99 on September 18, 2026. Flash/header options cost up to $18.99; the acquired variant is not specified.
Price: https://www.luckfox.com/Luckfox-Pico-Mini-A
Power: Luckfox documents USB-C power but does not publish a board-level watt figure. This is an explicit low-power board allowance, not a measured specification; connected USB peripherals and cameras add load.
https://www.luckfox.com/Luckfox-Pico-Mini-A</x:v>
      </x:c>
    </x:row>
    <x:row r="11" ht="135" customHeight="1">
      <x:c r="A11" s="49" t="str">
        <x:v>EQ-57</x:v>
      </x:c>
      <x:c r="B11" s="51" t="str">
        <x:v>Sipeed NanoKVM</x:v>
      </x:c>
      <x:c r="C11" s="52" t="n">
        <x:f>Inventory!D64</x:f>
        <x:v>112.99</x:v>
      </x:c>
      <x:c r="D11" s="52" t="n">
        <x:f>Inventory!G64</x:f>
        <x:v>113</x:v>
      </x:c>
      <x:c r="E11" s="51" t="str">
        <x:v>About 1 W for NanoKVM Cube; other NanoKVM variants can differ</x:v>
      </x:c>
      <x:c r="F11" s="51" t="str">
        <x:v>No</x:v>
      </x:c>
      <x:c r="G11" s="51" t="str">
        <x:v>Provisional Cube Full-class US replacement reference. The exact NanoKVM variant was not specified. A US Cube Full Kit listing was $112.99 on September 18, 2026. This is a provisional comparable reference, not the acquired device's confirmed variant or purchase price; other variants cost less or more.
Price: https://github.com/sipeed/NanoKVM | https://www.newegg.com/p/3C6-05G2-02VG1?Item=9SIC5T7KZA4026
Power: Sipeed's NanoKVM Cube quick-start states about 1 W at 5 V. This cannot be treated as the acquired device's draw until the variant is identified.
https://wiki.sipeed.com/hardware/en/kvm/NanoKVM/quick_start.html</x:v>
      </x:c>
    </x:row>
    <x:row r="12" ht="135" customHeight="1">
      <x:c r="A12" s="49" t="str">
        <x:v>EQ-58</x:v>
      </x:c>
      <x:c r="B12" s="51" t="str">
        <x:v>Grove Vision AI Module V2</x:v>
      </x:c>
      <x:c r="C12" s="52" t="n">
        <x:f>Inventory!D65</x:f>
        <x:v>16.99</x:v>
      </x:c>
      <x:c r="D12" s="52" t="n">
        <x:f>Inventory!G65</x:f>
        <x:v>17</x:v>
      </x:c>
      <x:c r="E12" s="51" t="str">
        <x:v>About 0.35-0.42 W during published inference examples; host and camera separate</x:v>
      </x:c>
      <x:c r="F12" s="51" t="str">
        <x:v>No</x:v>
      </x:c>
      <x:c r="G12" s="51" t="str">
        <x:v>Dated manufacturer price reference. Seeed Studio listed the bare Grove Vision AI Module V2 at $16.99 on September 18, 2026. A camera or host board is not included in this line.
Price: https://www.seeedstudio.com/Grove-Vision-AI-Module-V2-p-5851.html
Power: Published tests report about 0.35 W average and 0.42 W peak for specific vision workloads. This is not a site measurement and is not a universal maximum.
https://www.hackster.io/limengdu0117/2024-mcu-ai-vision-boards-performance-comparison-998505 | https://mlsysbook.ai/kits/contents/seeed/grove_vision_ai_v2/setup_and_no_code_apps/setup_and_no_code_apps.html</x:v>
      </x:c>
    </x:row>
    <x:row r="13" ht="135" customHeight="1">
      <x:c r="A13" s="49" t="str">
        <x:v>EQ-59</x:v>
      </x:c>
      <x:c r="B13" s="51" t="str">
        <x:v>Soldering iron setup</x:v>
      </x:c>
      <x:c r="C13" s="52" t="n">
        <x:f>Inventory!D66</x:f>
        <x:v>49.99</x:v>
      </x:c>
      <x:c r="D13" s="52" t="n">
        <x:f>Inventory!G66</x:f>
        <x:v>50</x:v>
      </x:c>
      <x:c r="E13" s="51" t="str">
        <x:v>About 30-60 W while heating for a 60 W-class iron; near zero unplugged</x:v>
      </x:c>
      <x:c r="F13" s="51" t="str">
        <x:v>No</x:v>
      </x:c>
      <x:c r="G13" s="51" t="str">
        <x:v>Provisional comparable-kit allowance. The acquired setup's make and contents were not specified. iFixit's entry-level soldering workstation was $49.99 on September 18, 2026; this is a comparable allowance, not the actual paid price or an exact replacement match.
Price: https://www.ifixit.com/products/soldering-workstation
Power: Comparable 60 W soldering irons are load- and thermostat-dependent. This is a planning range, not a specification for the acquired setup; hot-air stations may draw much more.
https://www.adafruit.com/explore/tools</x:v>
      </x:c>
    </x:row>
    <x:row r="14" ht="135" customHeight="1">
      <x:c r="A14" s="49" t="str">
        <x:v>EQ-60</x:v>
      </x:c>
      <x:c r="B14" s="51" t="str">
        <x:v>M5Stack CoreS3 ESP32-S3 development kit</x:v>
      </x:c>
      <x:c r="C14" s="52" t="n">
        <x:f>Inventory!D67</x:f>
        <x:v>59.9</x:v>
      </x:c>
      <x:c r="D14" s="52" t="n">
        <x:f>Inventory!G67</x:f>
        <x:v>60</x:v>
      </x:c>
      <x:c r="E14" s="51" t="str">
        <x:v>About 1.5-3 W planning range when active; peripherals and charging vary</x:v>
      </x:c>
      <x:c r="F14" s="51" t="str">
        <x:v>No</x:v>
      </x:c>
      <x:c r="G14" s="51" t="str">
        <x:v>Dated manufacturer price reference. M5Stack listed the CoreS3 IoT development kit at $59.90 on September 18, 2026. The older registry also has one M5Stack ESP32-S3 device (EQ-29); this line assumes the newly reported CoreS3 is additional until the owner confirms whether it is the same unit.
Price: https://shop.m5stack.com/products/m5stack-cores3-esp32s3-iotdevelopment-kit
Power: Uses the existing M5Stack ESP32-S3 bench allowance as a comparable reference. The CoreS3 has a battery and 1 W speaker; manufacturer does not publish a whole-kit wall-power measurement. Additional-unit status is unconfirmed.
https://shop.m5stack.com/products/m5stack-cores3-esp32s3-iotdevelopment-kit</x:v>
      </x:c>
    </x:row>
    <x:row r="15" ht="135" customHeight="1">
      <x:c r="A15" s="49" t="str">
        <x:v>EQ-61</x:v>
      </x:c>
      <x:c r="B15" s="51" t="str">
        <x:v>NVIDIA GeForce RTX 5070, 12 GB GDDR7</x:v>
      </x:c>
      <x:c r="C15" s="52" t="n">
        <x:f>Inventory!D68</x:f>
        <x:v>799.99</x:v>
      </x:c>
      <x:c r="D15" s="52" t="n">
        <x:f>Inventory!G68</x:f>
        <x:v>1600</x:v>
      </x:c>
      <x:c r="E15" s="51" t="str">
        <x:v>250 W total graphics power per reference RTX 5070 card; 500 W for two only if both are loaded simultaneously</x:v>
      </x:c>
      <x:c r="F15" s="51" t="str">
        <x:v>No</x:v>
      </x:c>
      <x:c r="G15" s="51" t="str">
        <x:v>Dated comparable-card US retail reference. Acquired and reported September 23, 2026. Exact board makers and purchase prices were not supplied. Best Buy listed a PNY RTX 5070 12 GB card for $799.99 each; two comparable cards are used for this planning estimate. Actual card specifications and availability may differ.
Price: https://www.bestbuy.com/product/pny-geforce-rtx-5070-12gb-oc-gddr7-pci-express-5-0-graphics-card-with-triple-fan-black/6620352
Power: NVIDIA RTX 5070 reference total graphics power is 250 W per card, not measured wall draw. Partner boards can differ. Host, dock and power-supply losses are additional; the Lab's single dock cannot run both cards at once.
https://www.nvidia.com/en-us/geforce/graphics-cards/50-series/rtx-5070-family/</x:v>
      </x:c>
    </x:row>
    <x:row r="16" ht="135" customHeight="1">
      <x:c r="A16" s="49" t="str">
        <x:v>EQ-62</x:v>
      </x:c>
      <x:c r="B16" s="51" t="str">
        <x:v>NVIDIA GeForce RTX 4070 SUPER, 12 GB GDDR6X</x:v>
      </x:c>
      <x:c r="C16" s="52" t="n">
        <x:f>Inventory!D69</x:f>
        <x:v>799</x:v>
      </x:c>
      <x:c r="D16" s="52" t="n">
        <x:f>Inventory!G69</x:f>
        <x:v>799</x:v>
      </x:c>
      <x:c r="E16" s="51" t="str">
        <x:v>220 W graphics card power for the NVIDIA reference RTX 4070 SUPER</x:v>
      </x:c>
      <x:c r="F16" s="51" t="str">
        <x:v>No</x:v>
      </x:c>
      <x:c r="G16" s="51" t="str">
        <x:v>Dated comparable-card US retail reference. Acquired and reported September 23, 2026. Exact board maker and purchase price were not supplied. Walmart listed a PNY RTX 4070 SUPER 12 GB for $799.00; this is a comparable planning reference.
Price: https://www.walmart.com/ip/5265483626
Power: NVIDIA specifies 220 W graphics card power for the reference design, not measured wall draw for this acquired board. Host, dock and power-supply losses are additional; a partner board can differ.
https://www.nvidia.com/en-au/geforce/graphics-cards/40-series/rtx-4070-family/</x:v>
      </x:c>
    </x:row>
    <x:row r="17" ht="135" customHeight="1">
      <x:c r="A17" s="49" t="str">
        <x:v>EQ-63</x:v>
      </x:c>
      <x:c r="B17" s="51" t="str">
        <x:v>Intel Arc Pro B70, 32 GB GDDR6</x:v>
      </x:c>
      <x:c r="C17" s="52" t="n">
        <x:f>Inventory!D70</x:f>
        <x:v>1299.99</x:v>
      </x:c>
      <x:c r="D17" s="52" t="n">
        <x:f>Inventory!G70</x:f>
        <x:v>1300</x:v>
      </x:c>
      <x:c r="E17" s="51" t="str">
        <x:v>160-290 W board-power range across Intel Arc Pro B70 designs; Intel-branded card is 230 W</x:v>
      </x:c>
      <x:c r="F17" s="51" t="str">
        <x:v>No</x:v>
      </x:c>
      <x:c r="G17" s="51" t="str">
        <x:v>Dated comparable-card US retail reference. Acquired and reported September 23, 2026 as a B70. This registry assumes Intel Arc Pro B70; the exact board maker and paid price were not supplied. Newegg listed an ASRock Arc Pro B70 CT 32 GB for $1,299.99. The listing is a comparable replacement reference, not an identification of the acquired card.
Price: https://www.newegg.com/asrock-b70-ct-intel-arc-pro-b70-32gb-graphics-card/p/N82E16814930149
Power: Intel publishes 160-290 W for B70 designs and 230 W for the Intel-branded card. The acquired board is unconfirmed, so no single wattage is assigned. These are card specifications, not measured Lab wall draw; host and power-supply losses are additional.
https://www.intel.com/content/dam/www/central-libraries/us/en/documents/2026-03/datasheet-b70-gpu.pdf</x:v>
      </x:c>
    </x:row>
    <x:row r="18" ht="135" customHeight="1">
      <x:c r="A18" s="49" t="str">
        <x:v>EQ-64</x:v>
      </x:c>
      <x:c r="B18" s="51" t="str">
        <x:v>TYAN FT77C-B7079 GPU server, 2 × Xeon E5-2660 v3, 128 GB RAM</x:v>
      </x:c>
      <x:c r="C18" s="52" t="n">
        <x:f>Inventory!D71</x:f>
        <x:v>1299.88</x:v>
      </x:c>
      <x:c r="D18" s="52" t="n">
        <x:f>Inventory!G71</x:f>
        <x:v>1300</x:v>
      </x:c>
      <x:c r="E18" s="51" t="str">
        <x:v>Two CPUs rated 105 W TDP each. Chassis PSU output capacity: 2,000 W on 100-127 V AC or 3,200 W on 200-240 V AC; actual wall draw is unknown</x:v>
      </x:c>
      <x:c r="F18" s="51" t="str">
        <x:v>No</x:v>
      </x:c>
      <x:c r="G18" s="51" t="str">
        <x:v>Dated comparable used-server US retail reference. Acquired and reported September 23, 2026. Purchase price was not supplied. An eBay listing with the stated TYAN FT77CB7079, dual E5-2660 v3, and 128 GB RAM configuration displayed $1,299.88 with free domestic shipping when checked September 23. The listing's item-specific motherboard identifiers appear inconsistent with its title, so this is a provisional market reference rather than confirmation of the acquired unit or amount paid.
Price: https://www.ebay.com/itm/188585858524
Power: Intel specifies 105 W TDP per E5-2660 v3. TYAN specifies 2,000 W or 3,200 W power-supply output capacity depending on input voltage. CPU TDP is not measured electrical consumption, and PSU capacity is not server draw. Fans, memory, storage, GPU selection, utilization, and PSU losses determine actual wall power. Meter the installed system before revising Lab or hosting power estimates.
https://www.intel.com/content/www/us/en/ark/products/series/78583/intel-xeon-processor-e5-v3-family.html | https://ftp1.tyan.com/pub/doc/FT77C-B7079_UG_V1.0q.pdf</x:v>
      </x:c>
    </x:row>
    <x:row r="19" ht="135" customHeight="1">
      <x:c r="A19" s="49" t="str">
        <x:v>EQ-65</x:v>
      </x:c>
      <x:c r="B19" s="51" t="str">
        <x:v>Dell PowerEdge R730, 16-bay SFF, 2.50 GHz 24-core, 512 GB RAM, 16 caddies</x:v>
      </x:c>
      <x:c r="C19" s="52" t="n">
        <x:f>Inventory!D72</x:f>
        <x:v>2850.95</x:v>
      </x:c>
      <x:c r="D19" s="52" t="n">
        <x:f>Inventory!G72</x:f>
        <x:v>2851</x:v>
      </x:c>
      <x:c r="E19" s="51" t="str">
        <x:v>Dell R730 supports 495 W, 750 W, or 1,100 W AC PSU options; actual wall draw is unknown</x:v>
      </x:c>
      <x:c r="F19" s="51" t="str">
        <x:v>No</x:v>
      </x:c>
      <x:c r="G19" s="51" t="str">
        <x:v>Dated comparable refurbished-server US retail reference. Acquired and reported September 28, 2026. Owner purchase price and exact CPU/PSU models were not supplied. TechMikeNY's matching 16-bay, 2.50 GHz 24-core, 512 GB, 16-caddie R730 listing showed $2,850.95 on September 28. This is a comparable market reference, not the amount paid. Caddies do not imply drives are installed.
Price: https://www.ebay.com/str/techmikeny/Dell-PowerEdge-R730/_i.html?store_cat=15884377015
Power: Dell's published PSU figures are output-capacity options, not consumption. The reported 2.50 GHz / 24-core description does not confirm CPU model or its thermal rating. RAM, storage, load, and PSU losses affect actual draw. Measure the installed server before adding it to the Lab power scenarios.
https://i.dell.com/sites/doccontent/shared-content/data-sheets/en/documents/dell-poweredge-r730-spec-sheet.pdf</x:v>
      </x:c>
    </x:row>
    <x:row r="20" ht="135" customHeight="1">
      <x:c r="A20" s="49" t="str">
        <x:v>EQ-66</x:v>
      </x:c>
      <x:c r="B20" s="51" t="str">
        <x:v>Omada 10G network switch, exact model unconfirmed</x:v>
      </x:c>
      <x:c r="C20" s="52" t="n">
        <x:f>Inventory!D73</x:f>
        <x:v>239.99</x:v>
      </x:c>
      <x:c r="D20" s="52" t="n">
        <x:f>Inventory!G73</x:f>
        <x:v>240</x:v>
      </x:c>
      <x:c r="E20" s="51" t="str">
        <x:v>Comparable Omada SX3008F is rated up to 15.46 W; acquired switch model and wall draw unknown</x:v>
      </x:c>
      <x:c r="F20" s="51" t="str">
        <x:v>No</x:v>
      </x:c>
      <x:c r="G20" s="51" t="str">
        <x:v>Dated comparable-switch US retail allowance. Acquired and reported September 28, 2026. Exact Omada model and paid price were not supplied. B&amp;H listed the eight-port 10G SFP+ SX3008F for $239.99 on September 28. This is a provisional comparable price, not identification of the acquired switch.
Price: https://www.bhphotovideo.com/c/product/1684305-REG/tp_link_tl_sx3008f_jetstream_8_port_10ge.html
Power: Omada publishes a 15.46 W maximum for the SX3008F v1.20 at 220 V / 50 Hz. The acquired switch could have different ports, PoE capability, and power requirements. Confirm its model and measure or model the installed network before updating Lab scenarios.
https://www.omadanetworks.com/us/business-networking/omada-switch-aggregation/sx3008f/v1.20/</x:v>
      </x:c>
    </x:row>
    <x:row r="21" ht="24" customHeight="1">
      <x:c r="A21" s="3"/>
      <x:c r="B21" s="3"/>
      <x:c r="C21" s="3"/>
      <x:c r="D21" s="3"/>
      <x:c r="E21" s="3"/>
      <x:c r="F21" s="3"/>
      <x:c r="G21" s="3"/>
    </x:row>
    <x:row r="22" ht="24" customHeight="1">
      <x:c r="A22" s="3"/>
      <x:c r="B22" s="3"/>
      <x:c r="C22" s="3"/>
      <x:c r="D22" s="3"/>
      <x:c r="E22" s="3"/>
      <x:c r="F22" s="3"/>
      <x:c r="G22" s="3"/>
    </x:row>
    <x:row r="23" ht="24" customHeight="1">
      <x:c r="A23" s="3"/>
      <x:c r="B23" s="3"/>
      <x:c r="C23" s="3"/>
      <x:c r="D23" s="3"/>
      <x:c r="E23" s="3"/>
      <x:c r="F23" s="3"/>
      <x:c r="G23" s="3"/>
    </x:row>
    <x:row r="24" ht="24" customHeight="1">
      <x:c r="A24" s="3"/>
      <x:c r="B24" s="3"/>
      <x:c r="C24" s="3"/>
      <x:c r="D24" s="3"/>
      <x:c r="E24" s="3"/>
      <x:c r="F24" s="3"/>
      <x:c r="G24" s="3"/>
    </x:row>
  </x:sheetData>
  <x:pageMargins left="0.7" right="0.7" top="0.75" bottom="0.75" header="0.3" footer="0.3"/>
  <x:tableParts count="1">
    <x:tablePart xmlns:r="http://schemas.openxmlformats.org/officeDocument/2006/relationships" r:id="R4cf02fa291c54f69"/>
  </x:tableParts>
</x:worksheet>
</file>